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g-filesv\suidou\03‗2022年度\02_共通（総括）\01_文書の収受、発送、整理及び保有に関すること\20_財政課\20230118〆　公営企業に係る経営比較分析表（令和３年度決算）の分析等について\回答\"/>
    </mc:Choice>
  </mc:AlternateContent>
  <xr:revisionPtr revIDLastSave="0" documentId="13_ncr:1_{8B1C9D9A-B43F-4361-9816-A373296E4D0C}" xr6:coauthVersionLast="44" xr6:coauthVersionMax="44" xr10:uidLastSave="{00000000-0000-0000-0000-000000000000}"/>
  <workbookProtection workbookAlgorithmName="SHA-512" workbookHashValue="aQItfp/ZDf8jAHlw4+VOB5V5qMulNR/jO/vDKVFj6S1N02H/baKGt7FSBWfqM5BKxEt2xQoS4uccnAwgRfcyEA==" workbookSaltValue="gvXQpQKcWXg2Gb7iJahfI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I10" i="4" s="1"/>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E85" i="4"/>
  <c r="BB10" i="4"/>
  <c r="AT10" i="4"/>
  <c r="W10" i="4"/>
  <c r="B10" i="4"/>
  <c r="BB8" i="4"/>
  <c r="AT8" i="4"/>
  <c r="AL8" i="4"/>
  <c r="W8" i="4"/>
  <c r="P8" i="4"/>
  <c r="I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<sst xmlns="http://schemas.openxmlformats.org/spreadsheetml/2006/main" count="228" uniqueCount="114">
  <si>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</si>
  <si>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</si>
  <si>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</si>
  <si>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</si>
  <si>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</si>
  <si>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</si>
  <si>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</si>
  <si>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</si>
  <si>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</si>
  <si>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</si>
  <si>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</si>
  <si>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</si>
  <si>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</si>
  <si>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</si>
  <si>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</si>
  <si>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</si>
  <si>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</si>
  <si>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</si>
  <si>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</si>
  <si>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</si>
  <si>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</si>
  <si>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</si>
  <si>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</si>
  <si>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</si>
  <si>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</si>
  <si>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</si>
  <si>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</si>
  <si>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</si>
  <si>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</si>
  <si>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</si>
  <si>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</si>
  <si>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</si>
  <si>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</si>
  <si>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</si>
  <si>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</si>
  <si>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</si>
  <si>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</si>
  <si>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</si>
  <si>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</si>
  <si>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</si>
  <si>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</si>
  <si>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</si>
  <si>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</si>
  <si>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</si>
  <si>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</si>
  <si>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</si>
  <si>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</si>
  <si>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</si>
  <si>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</si>
  <si>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</si>
  <si>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</si>
  <si>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</si>
  <si>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</si>
  <si>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</si>
  <si>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</si>
  <si>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</si>
  <si>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</si>
  <si>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</si>
  <si>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</si>
  <si>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</si>
  <si>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</si>
  <si>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</si>
  <si>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</si>
  <si>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</si>
  <si>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</si>
  <si>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</si>
  <si>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</si>
  <si>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</si>
  <si>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</si>
  <si>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</si>
  <si>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</si>
  <si>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</si>
  <si>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</si>
  <si>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</si>
  <si>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</si>
  <si>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</si>
  <si>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</si>
  <si>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</si>
  <si>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</si>
  <si>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</si>
  <si>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</si>
  <si>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</si>
  <si>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</si>
  <si>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</si>
  <si>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</si>
  <si>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</si>
  <si>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</si>
  <si>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</si>
  <si>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</si>
  <si>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</si>
  <si>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</si>
  <si>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</si>
  <si>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</si>
  <si>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豊見城市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</si>
  <si>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</si>
  <si>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</si>
  <si>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</si>
  <si>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</si>
  <si>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</si>
  <si>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</si>
  <si>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</si>
  <si>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</si>
  <si>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</si>
  <si>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</si>
  <si>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</si>
  <si>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</si>
  <si>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</si>
  <si>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</si>
  <si>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</si>
  <si>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</si>
  <si>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</si>
  <si>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①経常収支比率：100%以上となり収支は黒字である。全国及び類似団体平均値を上回っており、健全な経営状況である。
②累積欠損金比率：0%となっており、健全な経営状況である。
③流動比率：100％以上となり全国及び類似団体平均値を上回っていることから、短期的な支払能力は良好な状態であるが、下水道事業会計への貸付金増加等により連続して悪化していることから、今後注意していく必要がある。
④企業債残高対給水収益比率：全国及び類似団体平均値を大幅に下回っており、健全な経営状況である。
⑤料金回収率：100％を超えており、給水に係る費用を給水収益で賄えている。
⑥給水原価：全国及び類似団体平均値を上回っている。起伏の多い地理的条件が理由の一つと考えられるが、今後維持管理費の削減等の経営改善の検討を行う必要がある。
⑦施設利用率：全国及び類似団体平均値より高い値となっており、適正な状態である。
⑧有収率：全国及び類似団体平均値を上回り、100％に近い値を維持していることから、施設の稼働状況が収益に反映されており、適正な状態である。</t>
    <rPh sb="12" eb="14">
      <t>イジョウ</t>
    </rPh>
    <rPh sb="38" eb="40">
      <t>ウワマワ</t>
    </rPh>
    <rPh sb="99" eb="101">
      <t>イジョウ</t>
    </rPh>
    <rPh sb="146" eb="149">
      <t>ゲスイドウ</t>
    </rPh>
    <rPh sb="149" eb="153">
      <t>ジギョウカイケイ</t>
    </rPh>
    <rPh sb="155" eb="157">
      <t>カシツケ</t>
    </rPh>
    <rPh sb="157" eb="158">
      <t>キン</t>
    </rPh>
    <rPh sb="158" eb="160">
      <t>ゾウカ</t>
    </rPh>
    <rPh sb="160" eb="161">
      <t>ナド</t>
    </rPh>
    <rPh sb="164" eb="166">
      <t>レンゾク</t>
    </rPh>
    <rPh sb="168" eb="170">
      <t>アッカ</t>
    </rPh>
    <rPh sb="179" eb="183">
      <t>コンゴチュウイ</t>
    </rPh>
    <rPh sb="187" eb="189">
      <t>ヒツヨウ</t>
    </rPh>
    <rPh sb="221" eb="223">
      <t>オオハバ</t>
    </rPh>
    <rPh sb="224" eb="226">
      <t>シタマワ</t>
    </rPh>
    <rPh sb="231" eb="233">
      <t>ケンゼン</t>
    </rPh>
    <rPh sb="234" eb="238">
      <t>ケイエイジョウキョウ</t>
    </rPh>
    <rPh sb="392" eb="394">
      <t>テキセイ</t>
    </rPh>
    <rPh sb="395" eb="397">
      <t>ジョウタイ</t>
    </rPh>
    <rPh sb="449" eb="451">
      <t>ジョウキョウ</t>
    </rPh>
    <rPh sb="452" eb="454">
      <t>シュウエキ</t>
    </rPh>
    <rPh sb="455" eb="457">
      <t>ハンエイ</t>
    </rPh>
    <rPh sb="463" eb="465">
      <t>テキセイ</t>
    </rPh>
    <rPh sb="466" eb="468">
      <t>ジョウタイ</t>
    </rPh>
    <phoneticPr fontId="4"/>
  </si>
  <si>
    <t>①有形固定資産減価償却率：全国及び類似団体平均値を下回っているが、年々数値が上がっていることから、今後経年劣化・長寿命化等の対策を行なう必要がある。
②管路経年化率：全国及び類似団体平均値を下回っているものの値は年々増加しており、計画的な管路の更新に取り組む必要がある。
（計上漏れ：令和元年度9.39％）
③管路更新率：全国及び類似団体を下回っている。管路の更新が長期に渡らないよう計画的に進めていく必要がある。（計上漏れ：令和元年度0.07％）</t>
    <rPh sb="33" eb="35">
      <t>ネンネン</t>
    </rPh>
    <rPh sb="35" eb="37">
      <t>スウチ</t>
    </rPh>
    <rPh sb="38" eb="39">
      <t>ア</t>
    </rPh>
    <rPh sb="49" eb="51">
      <t>コンゴ</t>
    </rPh>
    <rPh sb="51" eb="55">
      <t>ケイネンレッカ</t>
    </rPh>
    <rPh sb="138" eb="141">
      <t>ケイジョウモ</t>
    </rPh>
    <rPh sb="210" eb="213">
      <t>ケイジョウモ</t>
    </rPh>
    <rPh sb="215" eb="217">
      <t>レイワ</t>
    </rPh>
    <rPh sb="217" eb="220">
      <t>ガンネンド</t>
    </rPh>
    <phoneticPr fontId="4"/>
  </si>
  <si>
    <t>　本市水道事業の経営状況は、全国及び類似団体と比べても概ね良好である。
　しかし、管路更新率で示されている通り、管路更新の計画的対応が必要であることから、経営戦略を基に、事業の平準化及び経営の更なる健全化を図る必要がある。</t>
    <rPh sb="16" eb="17">
      <t>オヨ</t>
    </rPh>
    <rPh sb="41" eb="46">
      <t>カンロコウシンリツ</t>
    </rPh>
    <rPh sb="47" eb="48">
      <t>シメ</t>
    </rPh>
    <rPh sb="53" eb="54">
      <t>トオ</t>
    </rPh>
    <rPh sb="58" eb="60">
      <t>コウシン</t>
    </rPh>
    <rPh sb="61" eb="64">
      <t>ケイカクテキ</t>
    </rPh>
    <rPh sb="64" eb="66">
      <t>タイオウ</t>
    </rPh>
    <rPh sb="67" eb="6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</si>
</sst>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1.81</c:v>
                </c:pt>
                <c:pt idx="1">
                  <c:v>0</c:v>
                </c:pt>
                <c:pt idx="2">
                  <c:v>0</c:v>
                </c:pt>
                <c:pt idx="3" formatCode="#,##0.00;&quot;△&quot;#,##0.00;&quot;-&quot;">
                  <c:v>0.06</c:v>
                </c:pt>
                <c:pt idx="4">
                  <c:v>0</c:v>
                </c:pt>
              </c:numCache>
            </c:numRef>
          </c:val>
          <c:extLst>
            <c:ext xmlns:c16="http://schemas.microsoft.com/office/drawing/2014/chart" uri="{C3380CC4-5D6E-409C-BE32-E72D297353CC}">
              <c16:uniqueId val="{00000000-22D0-4BB5-BC63-313A3915E58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22D0-4BB5-BC63-313A3915E58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74.17</c:v>
                </c:pt>
                <c:pt idx="1">
                  <c:v>74.69</c:v>
                </c:pt>
                <c:pt idx="2">
                  <c:v>75.19</c:v>
                </c:pt>
                <c:pt idx="3">
                  <c:v>73.37</c:v>
                </c:pt>
                <c:pt idx="4">
                  <c:v>73.819999999999993</c:v>
                </c:pt>
              </c:numCache>
            </c:numRef>
          </c:val>
          <c:extLst>
            <c:ext xmlns:c16="http://schemas.microsoft.com/office/drawing/2014/chart" uri="{C3380CC4-5D6E-409C-BE32-E72D297353CC}">
              <c16:uniqueId val="{00000000-2575-4623-B9DA-A8183A55BFD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2575-4623-B9DA-A8183A55BFD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96.22</c:v>
                </c:pt>
                <c:pt idx="1">
                  <c:v>95.81</c:v>
                </c:pt>
                <c:pt idx="2">
                  <c:v>96.17</c:v>
                </c:pt>
                <c:pt idx="3">
                  <c:v>96.06</c:v>
                </c:pt>
                <c:pt idx="4">
                  <c:v>96.2</c:v>
                </c:pt>
              </c:numCache>
            </c:numRef>
          </c:val>
          <c:extLst>
            <c:ext xmlns:c16="http://schemas.microsoft.com/office/drawing/2014/chart" uri="{C3380CC4-5D6E-409C-BE32-E72D297353CC}">
              <c16:uniqueId val="{00000000-02AD-4A20-85B3-8BF5AE9C58A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02AD-4A20-85B3-8BF5AE9C58A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118.65</c:v>
                </c:pt>
                <c:pt idx="1">
                  <c:v>116.65</c:v>
                </c:pt>
                <c:pt idx="2">
                  <c:v>120.76</c:v>
                </c:pt>
                <c:pt idx="3">
                  <c:v>117.84</c:v>
                </c:pt>
                <c:pt idx="4">
                  <c:v>120.08</c:v>
                </c:pt>
              </c:numCache>
            </c:numRef>
          </c:val>
          <c:extLst>
            <c:ext xmlns:c16="http://schemas.microsoft.com/office/drawing/2014/chart" uri="{C3380CC4-5D6E-409C-BE32-E72D297353CC}">
              <c16:uniqueId val="{00000000-53D8-40D5-AB11-1659DFCB4EA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53D8-40D5-AB11-1659DFCB4EA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39.229999999999997</c:v>
                </c:pt>
                <c:pt idx="1">
                  <c:v>41.05</c:v>
                </c:pt>
                <c:pt idx="2">
                  <c:v>42.9</c:v>
                </c:pt>
                <c:pt idx="3">
                  <c:v>44.75</c:v>
                </c:pt>
                <c:pt idx="4">
                  <c:v>46.73</c:v>
                </c:pt>
              </c:numCache>
            </c:numRef>
          </c:val>
          <c:extLst>
            <c:ext xmlns:c16="http://schemas.microsoft.com/office/drawing/2014/chart" uri="{C3380CC4-5D6E-409C-BE32-E72D297353CC}">
              <c16:uniqueId val="{00000000-50A2-4693-AD18-C21206340B7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50A2-4693-AD18-C21206340B7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6.47</c:v>
                </c:pt>
                <c:pt idx="1">
                  <c:v>7.12</c:v>
                </c:pt>
                <c:pt idx="2" formatCode="#,##0.00;&quot;△&quot;#,##0.00">
                  <c:v>0</c:v>
                </c:pt>
                <c:pt idx="3">
                  <c:v>11.84</c:v>
                </c:pt>
                <c:pt idx="4">
                  <c:v>14.42</c:v>
                </c:pt>
              </c:numCache>
            </c:numRef>
          </c:val>
          <c:extLst>
            <c:ext xmlns:c16="http://schemas.microsoft.com/office/drawing/2014/chart" uri="{C3380CC4-5D6E-409C-BE32-E72D297353CC}">
              <c16:uniqueId val="{00000000-3D0A-487E-AAAF-E587F9E4FF3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3D0A-487E-AAAF-E587F9E4FF3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20-4235-A1DF-05624E18779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7D20-4235-A1DF-05624E18779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591.82000000000005</c:v>
                </c:pt>
                <c:pt idx="1">
                  <c:v>558.9</c:v>
                </c:pt>
                <c:pt idx="2">
                  <c:v>556.47</c:v>
                </c:pt>
                <c:pt idx="3">
                  <c:v>543.97</c:v>
                </c:pt>
                <c:pt idx="4">
                  <c:v>483.04</c:v>
                </c:pt>
              </c:numCache>
            </c:numRef>
          </c:val>
          <c:extLst>
            <c:ext xmlns:c16="http://schemas.microsoft.com/office/drawing/2014/chart" uri="{C3380CC4-5D6E-409C-BE32-E72D297353CC}">
              <c16:uniqueId val="{00000000-F558-4F13-806C-BE1B4D835F2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F558-4F13-806C-BE1B4D835F2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80.12</c:v>
                </c:pt>
                <c:pt idx="1">
                  <c:v>72.39</c:v>
                </c:pt>
                <c:pt idx="2">
                  <c:v>64.37</c:v>
                </c:pt>
                <c:pt idx="3">
                  <c:v>57.79</c:v>
                </c:pt>
                <c:pt idx="4">
                  <c:v>47.95</c:v>
                </c:pt>
              </c:numCache>
            </c:numRef>
          </c:val>
          <c:extLst>
            <c:ext xmlns:c16="http://schemas.microsoft.com/office/drawing/2014/chart" uri="{C3380CC4-5D6E-409C-BE32-E72D297353CC}">
              <c16:uniqueId val="{00000000-81F8-4587-AB47-14FCC03B139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81F8-4587-AB47-14FCC03B139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115.63</c:v>
                </c:pt>
                <c:pt idx="1">
                  <c:v>114.11</c:v>
                </c:pt>
                <c:pt idx="2">
                  <c:v>118.62</c:v>
                </c:pt>
                <c:pt idx="3">
                  <c:v>110.84</c:v>
                </c:pt>
                <c:pt idx="4">
                  <c:v>118.05</c:v>
                </c:pt>
              </c:numCache>
            </c:numRef>
          </c:val>
          <c:extLst>
            <c:ext xmlns:c16="http://schemas.microsoft.com/office/drawing/2014/chart" uri="{C3380CC4-5D6E-409C-BE32-E72D297353CC}">
              <c16:uniqueId val="{00000000-F10F-4D33-8E2B-D39BCD43C9F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F10F-4D33-8E2B-D39BCD43C9F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184.86</c:v>
                </c:pt>
                <c:pt idx="1">
                  <c:v>187.46</c:v>
                </c:pt>
                <c:pt idx="2">
                  <c:v>180.03</c:v>
                </c:pt>
                <c:pt idx="3">
                  <c:v>184.17</c:v>
                </c:pt>
                <c:pt idx="4">
                  <c:v>179.72</c:v>
                </c:pt>
              </c:numCache>
            </c:numRef>
          </c:val>
          <c:extLst>
            <c:ext xmlns:c16="http://schemas.microsoft.com/office/drawing/2014/chart" uri="{C3380CC4-5D6E-409C-BE32-E72D297353CC}">
              <c16:uniqueId val="{00000000-4F3B-40AE-B1C6-6305AA7F29E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4F3B-40AE-B1C6-6305AA7F29E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沖縄県　豊見城市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A4</v>
      </c>
      <c r="X8" s="76"/>
      <c r="Y8" s="76"/>
      <c r="Z8" s="76"/>
      <c r="AA8" s="76"/>
      <c r="AB8" s="76"/>
      <c r="AC8" s="76"/>
      <c r="AD8" s="76" t="str">
        <f>データ!$M$6</f>
        <v>非設置</v>
      </c>
      <c r="AE8" s="76"/>
      <c r="AF8" s="76"/>
      <c r="AG8" s="76"/>
      <c r="AH8" s="76"/>
      <c r="AI8" s="76"/>
      <c r="AJ8" s="76"/>
      <c r="AK8" s="2"/>
      <c r="AL8" s="59">
        <f>データ!$R$6</f>
        <v>65940</v>
      </c>
      <c r="AM8" s="59"/>
      <c r="AN8" s="59"/>
      <c r="AO8" s="59"/>
      <c r="AP8" s="59"/>
      <c r="AQ8" s="59"/>
      <c r="AR8" s="59"/>
      <c r="AS8" s="59"/>
      <c r="AT8" s="56">
        <f>データ!$S$6</f>
        <v>19.34</v>
      </c>
      <c r="AU8" s="57"/>
      <c r="AV8" s="57"/>
      <c r="AW8" s="57"/>
      <c r="AX8" s="57"/>
      <c r="AY8" s="57"/>
      <c r="AZ8" s="57"/>
      <c r="BA8" s="57"/>
      <c r="BB8" s="46">
        <f>データ!$T$6</f>
        <v>3409.51</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89.28</v>
      </c>
      <c r="J10" s="57"/>
      <c r="K10" s="57"/>
      <c r="L10" s="57"/>
      <c r="M10" s="57"/>
      <c r="N10" s="57"/>
      <c r="O10" s="58"/>
      <c r="P10" s="46">
        <f>データ!$P$6</f>
        <v>100</v>
      </c>
      <c r="Q10" s="46"/>
      <c r="R10" s="46"/>
      <c r="S10" s="46"/>
      <c r="T10" s="46"/>
      <c r="U10" s="46"/>
      <c r="V10" s="46"/>
      <c r="W10" s="59">
        <f>データ!$Q$6</f>
        <v>3762</v>
      </c>
      <c r="X10" s="59"/>
      <c r="Y10" s="59"/>
      <c r="Z10" s="59"/>
      <c r="AA10" s="59"/>
      <c r="AB10" s="59"/>
      <c r="AC10" s="59"/>
      <c r="AD10" s="2"/>
      <c r="AE10" s="2"/>
      <c r="AF10" s="2"/>
      <c r="AG10" s="2"/>
      <c r="AH10" s="2"/>
      <c r="AI10" s="2"/>
      <c r="AJ10" s="2"/>
      <c r="AK10" s="2"/>
      <c r="AL10" s="59">
        <f>データ!$U$6</f>
        <v>65594</v>
      </c>
      <c r="AM10" s="59"/>
      <c r="AN10" s="59"/>
      <c r="AO10" s="59"/>
      <c r="AP10" s="59"/>
      <c r="AQ10" s="59"/>
      <c r="AR10" s="59"/>
      <c r="AS10" s="59"/>
      <c r="AT10" s="56">
        <f>データ!$V$6</f>
        <v>19.309999999999999</v>
      </c>
      <c r="AU10" s="57"/>
      <c r="AV10" s="57"/>
      <c r="AW10" s="57"/>
      <c r="AX10" s="57"/>
      <c r="AY10" s="57"/>
      <c r="AZ10" s="57"/>
      <c r="BA10" s="57"/>
      <c r="BB10" s="46">
        <f>データ!$W$6</f>
        <v>3396.89</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111</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2ZhCFzsNI8GcUiVgwzKkYY4SHdbpQxHf3NFJOla4m3PDsqKbSiieZGa/vEs8mUnK7d/HEKgBllFwWUV+An69ng==" saltValue="375OMF9nSFYECggKnLUtp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472123</v>
      </c>
      <c r="D6" s="20">
        <f t="shared" si="3"/>
        <v>46</v>
      </c>
      <c r="E6" s="20">
        <f t="shared" si="3"/>
        <v>1</v>
      </c>
      <c r="F6" s="20">
        <f t="shared" si="3"/>
        <v>0</v>
      </c>
      <c r="G6" s="20">
        <f t="shared" si="3"/>
        <v>1</v>
      </c>
      <c r="H6" s="20" t="str">
        <f t="shared" si="3"/>
        <v>沖縄県　豊見城市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89.28</v>
      </c>
      <c r="P6" s="21">
        <f t="shared" si="3"/>
        <v>100</v>
      </c>
      <c r="Q6" s="21">
        <f t="shared" si="3"/>
        <v>3762</v>
      </c>
      <c r="R6" s="21">
        <f t="shared" si="3"/>
        <v>65940</v>
      </c>
      <c r="S6" s="21">
        <f t="shared" si="3"/>
        <v>19.34</v>
      </c>
      <c r="T6" s="21">
        <f t="shared" si="3"/>
        <v>3409.51</v>
      </c>
      <c r="U6" s="21">
        <f t="shared" si="3"/>
        <v>65594</v>
      </c>
      <c r="V6" s="21">
        <f t="shared" si="3"/>
        <v>19.309999999999999</v>
      </c>
      <c r="W6" s="21">
        <f t="shared" si="3"/>
        <v>3396.89</v>
      </c>
      <c r="X6" s="22">
        <f>IF(X7="",NA(),X7)</f>
        <v>118.65</v>
      </c>
      <c r="Y6" s="22">
        <f t="shared" ref="Y6:AG6" si="4">IF(Y7="",NA(),Y7)</f>
        <v>116.65</v>
      </c>
      <c r="Z6" s="22">
        <f t="shared" si="4"/>
        <v>120.76</v>
      </c>
      <c r="AA6" s="22">
        <f t="shared" si="4"/>
        <v>117.84</v>
      </c>
      <c r="AB6" s="22">
        <f t="shared" si="4"/>
        <v>120.08</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591.82000000000005</v>
      </c>
      <c r="AU6" s="22">
        <f t="shared" ref="AU6:BC6" si="6">IF(AU7="",NA(),AU7)</f>
        <v>558.9</v>
      </c>
      <c r="AV6" s="22">
        <f t="shared" si="6"/>
        <v>556.47</v>
      </c>
      <c r="AW6" s="22">
        <f t="shared" si="6"/>
        <v>543.97</v>
      </c>
      <c r="AX6" s="22">
        <f t="shared" si="6"/>
        <v>483.04</v>
      </c>
      <c r="AY6" s="22">
        <f t="shared" si="6"/>
        <v>355.5</v>
      </c>
      <c r="AZ6" s="22">
        <f t="shared" si="6"/>
        <v>349.83</v>
      </c>
      <c r="BA6" s="22">
        <f t="shared" si="6"/>
        <v>360.86</v>
      </c>
      <c r="BB6" s="22">
        <f t="shared" si="6"/>
        <v>350.79</v>
      </c>
      <c r="BC6" s="22">
        <f t="shared" si="6"/>
        <v>354.57</v>
      </c>
      <c r="BD6" s="21" t="str">
        <f>IF(BD7="","",IF(BD7="-","【-】","【"&amp;SUBSTITUTE(TEXT(BD7,"#,##0.00"),"-","△")&amp;"】"))</f>
        <v>【261.51】</v>
      </c>
      <c r="BE6" s="22">
        <f>IF(BE7="",NA(),BE7)</f>
        <v>80.12</v>
      </c>
      <c r="BF6" s="22">
        <f t="shared" ref="BF6:BN6" si="7">IF(BF7="",NA(),BF7)</f>
        <v>72.39</v>
      </c>
      <c r="BG6" s="22">
        <f t="shared" si="7"/>
        <v>64.37</v>
      </c>
      <c r="BH6" s="22">
        <f t="shared" si="7"/>
        <v>57.79</v>
      </c>
      <c r="BI6" s="22">
        <f t="shared" si="7"/>
        <v>47.95</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115.63</v>
      </c>
      <c r="BQ6" s="22">
        <f t="shared" ref="BQ6:BY6" si="8">IF(BQ7="",NA(),BQ7)</f>
        <v>114.11</v>
      </c>
      <c r="BR6" s="22">
        <f t="shared" si="8"/>
        <v>118.62</v>
      </c>
      <c r="BS6" s="22">
        <f t="shared" si="8"/>
        <v>110.84</v>
      </c>
      <c r="BT6" s="22">
        <f t="shared" si="8"/>
        <v>118.05</v>
      </c>
      <c r="BU6" s="22">
        <f t="shared" si="8"/>
        <v>104.57</v>
      </c>
      <c r="BV6" s="22">
        <f t="shared" si="8"/>
        <v>103.54</v>
      </c>
      <c r="BW6" s="22">
        <f t="shared" si="8"/>
        <v>103.32</v>
      </c>
      <c r="BX6" s="22">
        <f t="shared" si="8"/>
        <v>100.85</v>
      </c>
      <c r="BY6" s="22">
        <f t="shared" si="8"/>
        <v>103.79</v>
      </c>
      <c r="BZ6" s="21" t="str">
        <f>IF(BZ7="","",IF(BZ7="-","【-】","【"&amp;SUBSTITUTE(TEXT(BZ7,"#,##0.00"),"-","△")&amp;"】"))</f>
        <v>【102.35】</v>
      </c>
      <c r="CA6" s="22">
        <f>IF(CA7="",NA(),CA7)</f>
        <v>184.86</v>
      </c>
      <c r="CB6" s="22">
        <f t="shared" ref="CB6:CJ6" si="9">IF(CB7="",NA(),CB7)</f>
        <v>187.46</v>
      </c>
      <c r="CC6" s="22">
        <f t="shared" si="9"/>
        <v>180.03</v>
      </c>
      <c r="CD6" s="22">
        <f t="shared" si="9"/>
        <v>184.17</v>
      </c>
      <c r="CE6" s="22">
        <f t="shared" si="9"/>
        <v>179.72</v>
      </c>
      <c r="CF6" s="22">
        <f t="shared" si="9"/>
        <v>165.47</v>
      </c>
      <c r="CG6" s="22">
        <f t="shared" si="9"/>
        <v>167.46</v>
      </c>
      <c r="CH6" s="22">
        <f t="shared" si="9"/>
        <v>168.56</v>
      </c>
      <c r="CI6" s="22">
        <f t="shared" si="9"/>
        <v>167.1</v>
      </c>
      <c r="CJ6" s="22">
        <f t="shared" si="9"/>
        <v>167.86</v>
      </c>
      <c r="CK6" s="21" t="str">
        <f>IF(CK7="","",IF(CK7="-","【-】","【"&amp;SUBSTITUTE(TEXT(CK7,"#,##0.00"),"-","△")&amp;"】"))</f>
        <v>【167.74】</v>
      </c>
      <c r="CL6" s="22">
        <f>IF(CL7="",NA(),CL7)</f>
        <v>74.17</v>
      </c>
      <c r="CM6" s="22">
        <f t="shared" ref="CM6:CU6" si="10">IF(CM7="",NA(),CM7)</f>
        <v>74.69</v>
      </c>
      <c r="CN6" s="22">
        <f t="shared" si="10"/>
        <v>75.19</v>
      </c>
      <c r="CO6" s="22">
        <f t="shared" si="10"/>
        <v>73.37</v>
      </c>
      <c r="CP6" s="22">
        <f t="shared" si="10"/>
        <v>73.819999999999993</v>
      </c>
      <c r="CQ6" s="22">
        <f t="shared" si="10"/>
        <v>59.74</v>
      </c>
      <c r="CR6" s="22">
        <f t="shared" si="10"/>
        <v>59.46</v>
      </c>
      <c r="CS6" s="22">
        <f t="shared" si="10"/>
        <v>59.51</v>
      </c>
      <c r="CT6" s="22">
        <f t="shared" si="10"/>
        <v>59.91</v>
      </c>
      <c r="CU6" s="22">
        <f t="shared" si="10"/>
        <v>59.4</v>
      </c>
      <c r="CV6" s="21" t="str">
        <f>IF(CV7="","",IF(CV7="-","【-】","【"&amp;SUBSTITUTE(TEXT(CV7,"#,##0.00"),"-","△")&amp;"】"))</f>
        <v>【60.29】</v>
      </c>
      <c r="CW6" s="22">
        <f>IF(CW7="",NA(),CW7)</f>
        <v>96.22</v>
      </c>
      <c r="CX6" s="22">
        <f t="shared" ref="CX6:DF6" si="11">IF(CX7="",NA(),CX7)</f>
        <v>95.81</v>
      </c>
      <c r="CY6" s="22">
        <f t="shared" si="11"/>
        <v>96.17</v>
      </c>
      <c r="CZ6" s="22">
        <f t="shared" si="11"/>
        <v>96.06</v>
      </c>
      <c r="DA6" s="22">
        <f t="shared" si="11"/>
        <v>96.2</v>
      </c>
      <c r="DB6" s="22">
        <f t="shared" si="11"/>
        <v>87.28</v>
      </c>
      <c r="DC6" s="22">
        <f t="shared" si="11"/>
        <v>87.41</v>
      </c>
      <c r="DD6" s="22">
        <f t="shared" si="11"/>
        <v>87.08</v>
      </c>
      <c r="DE6" s="22">
        <f t="shared" si="11"/>
        <v>87.26</v>
      </c>
      <c r="DF6" s="22">
        <f t="shared" si="11"/>
        <v>87.57</v>
      </c>
      <c r="DG6" s="21" t="str">
        <f>IF(DG7="","",IF(DG7="-","【-】","【"&amp;SUBSTITUTE(TEXT(DG7,"#,##0.00"),"-","△")&amp;"】"))</f>
        <v>【90.12】</v>
      </c>
      <c r="DH6" s="22">
        <f>IF(DH7="",NA(),DH7)</f>
        <v>39.229999999999997</v>
      </c>
      <c r="DI6" s="22">
        <f t="shared" ref="DI6:DQ6" si="12">IF(DI7="",NA(),DI7)</f>
        <v>41.05</v>
      </c>
      <c r="DJ6" s="22">
        <f t="shared" si="12"/>
        <v>42.9</v>
      </c>
      <c r="DK6" s="22">
        <f t="shared" si="12"/>
        <v>44.75</v>
      </c>
      <c r="DL6" s="22">
        <f t="shared" si="12"/>
        <v>46.73</v>
      </c>
      <c r="DM6" s="22">
        <f t="shared" si="12"/>
        <v>46.94</v>
      </c>
      <c r="DN6" s="22">
        <f t="shared" si="12"/>
        <v>47.62</v>
      </c>
      <c r="DO6" s="22">
        <f t="shared" si="12"/>
        <v>48.55</v>
      </c>
      <c r="DP6" s="22">
        <f t="shared" si="12"/>
        <v>49.2</v>
      </c>
      <c r="DQ6" s="22">
        <f t="shared" si="12"/>
        <v>50.01</v>
      </c>
      <c r="DR6" s="21" t="str">
        <f>IF(DR7="","",IF(DR7="-","【-】","【"&amp;SUBSTITUTE(TEXT(DR7,"#,##0.00"),"-","△")&amp;"】"))</f>
        <v>【50.88】</v>
      </c>
      <c r="DS6" s="22">
        <f>IF(DS7="",NA(),DS7)</f>
        <v>6.47</v>
      </c>
      <c r="DT6" s="22">
        <f t="shared" ref="DT6:EB6" si="13">IF(DT7="",NA(),DT7)</f>
        <v>7.12</v>
      </c>
      <c r="DU6" s="21">
        <f t="shared" si="13"/>
        <v>0</v>
      </c>
      <c r="DV6" s="22">
        <f t="shared" si="13"/>
        <v>11.84</v>
      </c>
      <c r="DW6" s="22">
        <f t="shared" si="13"/>
        <v>14.42</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1.81</v>
      </c>
      <c r="EE6" s="21">
        <f t="shared" ref="EE6:EM6" si="14">IF(EE7="",NA(),EE7)</f>
        <v>0</v>
      </c>
      <c r="EF6" s="21">
        <f t="shared" si="14"/>
        <v>0</v>
      </c>
      <c r="EG6" s="22">
        <f t="shared" si="14"/>
        <v>0.06</v>
      </c>
      <c r="EH6" s="21">
        <f t="shared" si="14"/>
        <v>0</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472123</v>
      </c>
      <c r="D7" s="24">
        <v>46</v>
      </c>
      <c r="E7" s="24">
        <v>1</v>
      </c>
      <c r="F7" s="24">
        <v>0</v>
      </c>
      <c r="G7" s="24">
        <v>1</v>
      </c>
      <c r="H7" s="24" t="s">
        <v>93</v>
      </c>
      <c r="I7" s="24" t="s">
        <v>94</v>
      </c>
      <c r="J7" s="24" t="s">
        <v>95</v>
      </c>
      <c r="K7" s="24" t="s">
        <v>96</v>
      </c>
      <c r="L7" s="24" t="s">
        <v>97</v>
      </c>
      <c r="M7" s="24" t="s">
        <v>98</v>
      </c>
      <c r="N7" s="25" t="s">
        <v>99</v>
      </c>
      <c r="O7" s="25">
        <v>89.28</v>
      </c>
      <c r="P7" s="25">
        <v>100</v>
      </c>
      <c r="Q7" s="25">
        <v>3762</v>
      </c>
      <c r="R7" s="25">
        <v>65940</v>
      </c>
      <c r="S7" s="25">
        <v>19.34</v>
      </c>
      <c r="T7" s="25">
        <v>3409.51</v>
      </c>
      <c r="U7" s="25">
        <v>65594</v>
      </c>
      <c r="V7" s="25">
        <v>19.309999999999999</v>
      </c>
      <c r="W7" s="25">
        <v>3396.89</v>
      </c>
      <c r="X7" s="25">
        <v>118.65</v>
      </c>
      <c r="Y7" s="25">
        <v>116.65</v>
      </c>
      <c r="Z7" s="25">
        <v>120.76</v>
      </c>
      <c r="AA7" s="25">
        <v>117.84</v>
      </c>
      <c r="AB7" s="25">
        <v>120.08</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591.82000000000005</v>
      </c>
      <c r="AU7" s="25">
        <v>558.9</v>
      </c>
      <c r="AV7" s="25">
        <v>556.47</v>
      </c>
      <c r="AW7" s="25">
        <v>543.97</v>
      </c>
      <c r="AX7" s="25">
        <v>483.04</v>
      </c>
      <c r="AY7" s="25">
        <v>355.5</v>
      </c>
      <c r="AZ7" s="25">
        <v>349.83</v>
      </c>
      <c r="BA7" s="25">
        <v>360.86</v>
      </c>
      <c r="BB7" s="25">
        <v>350.79</v>
      </c>
      <c r="BC7" s="25">
        <v>354.57</v>
      </c>
      <c r="BD7" s="25">
        <v>261.51</v>
      </c>
      <c r="BE7" s="25">
        <v>80.12</v>
      </c>
      <c r="BF7" s="25">
        <v>72.39</v>
      </c>
      <c r="BG7" s="25">
        <v>64.37</v>
      </c>
      <c r="BH7" s="25">
        <v>57.79</v>
      </c>
      <c r="BI7" s="25">
        <v>47.95</v>
      </c>
      <c r="BJ7" s="25">
        <v>312.58</v>
      </c>
      <c r="BK7" s="25">
        <v>314.87</v>
      </c>
      <c r="BL7" s="25">
        <v>309.27999999999997</v>
      </c>
      <c r="BM7" s="25">
        <v>322.92</v>
      </c>
      <c r="BN7" s="25">
        <v>303.45999999999998</v>
      </c>
      <c r="BO7" s="25">
        <v>265.16000000000003</v>
      </c>
      <c r="BP7" s="25">
        <v>115.63</v>
      </c>
      <c r="BQ7" s="25">
        <v>114.11</v>
      </c>
      <c r="BR7" s="25">
        <v>118.62</v>
      </c>
      <c r="BS7" s="25">
        <v>110.84</v>
      </c>
      <c r="BT7" s="25">
        <v>118.05</v>
      </c>
      <c r="BU7" s="25">
        <v>104.57</v>
      </c>
      <c r="BV7" s="25">
        <v>103.54</v>
      </c>
      <c r="BW7" s="25">
        <v>103.32</v>
      </c>
      <c r="BX7" s="25">
        <v>100.85</v>
      </c>
      <c r="BY7" s="25">
        <v>103.79</v>
      </c>
      <c r="BZ7" s="25">
        <v>102.35</v>
      </c>
      <c r="CA7" s="25">
        <v>184.86</v>
      </c>
      <c r="CB7" s="25">
        <v>187.46</v>
      </c>
      <c r="CC7" s="25">
        <v>180.03</v>
      </c>
      <c r="CD7" s="25">
        <v>184.17</v>
      </c>
      <c r="CE7" s="25">
        <v>179.72</v>
      </c>
      <c r="CF7" s="25">
        <v>165.47</v>
      </c>
      <c r="CG7" s="25">
        <v>167.46</v>
      </c>
      <c r="CH7" s="25">
        <v>168.56</v>
      </c>
      <c r="CI7" s="25">
        <v>167.1</v>
      </c>
      <c r="CJ7" s="25">
        <v>167.86</v>
      </c>
      <c r="CK7" s="25">
        <v>167.74</v>
      </c>
      <c r="CL7" s="25">
        <v>74.17</v>
      </c>
      <c r="CM7" s="25">
        <v>74.69</v>
      </c>
      <c r="CN7" s="25">
        <v>75.19</v>
      </c>
      <c r="CO7" s="25">
        <v>73.37</v>
      </c>
      <c r="CP7" s="25">
        <v>73.819999999999993</v>
      </c>
      <c r="CQ7" s="25">
        <v>59.74</v>
      </c>
      <c r="CR7" s="25">
        <v>59.46</v>
      </c>
      <c r="CS7" s="25">
        <v>59.51</v>
      </c>
      <c r="CT7" s="25">
        <v>59.91</v>
      </c>
      <c r="CU7" s="25">
        <v>59.4</v>
      </c>
      <c r="CV7" s="25">
        <v>60.29</v>
      </c>
      <c r="CW7" s="25">
        <v>96.22</v>
      </c>
      <c r="CX7" s="25">
        <v>95.81</v>
      </c>
      <c r="CY7" s="25">
        <v>96.17</v>
      </c>
      <c r="CZ7" s="25">
        <v>96.06</v>
      </c>
      <c r="DA7" s="25">
        <v>96.2</v>
      </c>
      <c r="DB7" s="25">
        <v>87.28</v>
      </c>
      <c r="DC7" s="25">
        <v>87.41</v>
      </c>
      <c r="DD7" s="25">
        <v>87.08</v>
      </c>
      <c r="DE7" s="25">
        <v>87.26</v>
      </c>
      <c r="DF7" s="25">
        <v>87.57</v>
      </c>
      <c r="DG7" s="25">
        <v>90.12</v>
      </c>
      <c r="DH7" s="25">
        <v>39.229999999999997</v>
      </c>
      <c r="DI7" s="25">
        <v>41.05</v>
      </c>
      <c r="DJ7" s="25">
        <v>42.9</v>
      </c>
      <c r="DK7" s="25">
        <v>44.75</v>
      </c>
      <c r="DL7" s="25">
        <v>46.73</v>
      </c>
      <c r="DM7" s="25">
        <v>46.94</v>
      </c>
      <c r="DN7" s="25">
        <v>47.62</v>
      </c>
      <c r="DO7" s="25">
        <v>48.55</v>
      </c>
      <c r="DP7" s="25">
        <v>49.2</v>
      </c>
      <c r="DQ7" s="25">
        <v>50.01</v>
      </c>
      <c r="DR7" s="25">
        <v>50.88</v>
      </c>
      <c r="DS7" s="25">
        <v>6.47</v>
      </c>
      <c r="DT7" s="25">
        <v>7.12</v>
      </c>
      <c r="DU7" s="25">
        <v>0</v>
      </c>
      <c r="DV7" s="25">
        <v>11.84</v>
      </c>
      <c r="DW7" s="25">
        <v>14.42</v>
      </c>
      <c r="DX7" s="25">
        <v>14.48</v>
      </c>
      <c r="DY7" s="25">
        <v>16.27</v>
      </c>
      <c r="DZ7" s="25">
        <v>17.11</v>
      </c>
      <c r="EA7" s="25">
        <v>18.329999999999998</v>
      </c>
      <c r="EB7" s="25">
        <v>20.27</v>
      </c>
      <c r="EC7" s="25">
        <v>22.3</v>
      </c>
      <c r="ED7" s="25">
        <v>1.81</v>
      </c>
      <c r="EE7" s="25">
        <v>0</v>
      </c>
      <c r="EF7" s="25">
        <v>0</v>
      </c>
      <c r="EG7" s="25">
        <v>0.06</v>
      </c>
      <c r="EH7" s="25">
        <v>0</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豊見城市LGアカウント0907</cp:lastModifiedBy>
  <cp:lastPrinted>2023-01-11T05:35:08Z</cp:lastPrinted>
  <dcterms:created xsi:type="dcterms:W3CDTF">2022-12-01T01:07:27Z</dcterms:created>
  <dcterms:modified xsi:type="dcterms:W3CDTF">2023-01-11T05:35:09Z</dcterms:modified>
  <cp:category/>
</cp:coreProperties>
</file>