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filesv\suidou\06_2025年度\対内文書〆切\20260120_0123〆公営企業に係る経営比較分析表（令和６年度決算）の分析等について\回答\"/>
    </mc:Choice>
  </mc:AlternateContent>
  <workbookProtection workbookAlgorithmName="SHA-512" workbookHashValue="7Ct/A9siAHH2xztKBal3JtK/muUFfguDJ0aZkGrd4UMX7bPWCyM61LYINOdZg6K8pWcVALLaR6JtWbvlsV0ZdA==" workbookSaltValue="Mo4rr/EkHLJvcz88ArRbwg==" workbookSpinCount="100000" lockStructure="1"/>
  <bookViews>
    <workbookView xWindow="0" yWindow="0" windowWidth="21525" windowHeight="116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<sst xmlns="http://schemas.openxmlformats.org/spreadsheetml/2006/main" count="228" uniqueCount="113">
  <si>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</si>
  <si>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</si>
  <si>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</si>
  <si>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</si>
  <si>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</si>
  <si>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</si>
  <si>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</si>
  <si>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</si>
  <si>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</si>
  <si>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</si>
  <si>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</si>
  <si>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</si>
  <si>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</si>
  <si>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</si>
  <si>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</si>
  <si>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</si>
  <si>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</si>
  <si>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</si>
  <si>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</si>
  <si>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</si>
  <si>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</si>
  <si>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</si>
  <si>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</si>
  <si>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</si>
  <si>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</si>
  <si>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</si>
  <si>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</si>
  <si>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</si>
  <si>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</si>
  <si>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</si>
  <si>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</si>
  <si>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</si>
  <si>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</si>
  <si>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</si>
  <si>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</si>
  <si>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</si>
  <si>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</si>
  <si>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</si>
  <si>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</si>
  <si>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</si>
  <si>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</si>
  <si>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</si>
  <si>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</si>
  <si>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</si>
  <si>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</si>
  <si>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</si>
  <si>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</si>
  <si>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</si>
  <si>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</si>
  <si>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</si>
  <si>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</si>
  <si>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</si>
  <si>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</si>
  <si>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</si>
  <si>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</si>
  <si>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</si>
  <si>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</si>
  <si>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</si>
  <si>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</si>
  <si>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</si>
  <si>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</si>
  <si>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</si>
  <si>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</si>
  <si>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</si>
  <si>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</si>
  <si>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</si>
  <si>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</si>
  <si>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</si>
  <si>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</si>
  <si>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</si>
  <si>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</si>
  <si>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</si>
  <si>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</si>
  <si>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</si>
  <si>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</si>
  <si>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</si>
  <si>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</si>
  <si>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</si>
  <si>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</si>
  <si>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</si>
  <si>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</si>
  <si>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</si>
  <si>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</si>
  <si>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</si>
  <si>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</si>
  <si>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</si>
  <si>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</si>
  <si>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</si>
  <si>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</si>
  <si>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</si>
  <si>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</si>
  <si>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</si>
  <si>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</si>
  <si>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豊見城市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</si>
  <si>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</si>
  <si>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</si>
  <si>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</si>
  <si>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</si>
  <si>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</si>
  <si>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</si>
  <si>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</si>
  <si>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</si>
  <si>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</si>
  <si>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</si>
  <si>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</si>
  <si>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</si>
  <si>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</si>
  <si>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</si>
  <si>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</si>
  <si>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</si>
  <si>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100%以上となり、健全な経営状況である。しかしながら、前年度より7.7％減少しており、沖縄県企業局から購入している水道料金の段階的値上げや物価上昇の影響などを検証しながら慎重に経営していく必要がある。
②累積欠損金比率：0%となっており、健全な経営状況である。
③流動比率：100％以上となり全国及び類似団体平均値を上回っており、短期的な支払能力は良好な状態であるが、下水道事業会計への貸付金増加等により連続して悪化していることから、今後注意していく必要がある。
④企業債残高対給水収益比率：全国及び類似団体平均値を大幅に下回っている。企業債残高は令和18年度には完済し、今度の人口減少問題へ備える。
⑤料金回収率：100％を上回っており、適切な料金収入を確保できている状況にある。しかしながら、前年度より7.91％下回っており、物価上昇などの影響を検証しながら慎重に経営していく必要がある。
⑥給水原価：起伏の多い地理的特性もあり、給水原価は全国及び類似団体平均値を上回っている。また、受水費の値上げもあり前年度より上昇しているため、その影響などを検証しながら慎重に経営していく必要がある。
⑦施設利用率：全国及び類似団体平均値と比較し高水準にあり、施設を遊休化せずに効率的に利用している。
⑧有収率：全国及び類似団体平均値を上回り、100％に近い値を維持している。施設の稼働状況が収益に反映されており、適正な状態である。</t>
    <rPh sb="36" eb="39">
      <t>ゼンネンド</t>
    </rPh>
    <rPh sb="52" eb="55">
      <t>オキナワケン</t>
    </rPh>
    <rPh sb="55" eb="58">
      <t>キギョウキョク</t>
    </rPh>
    <rPh sb="60" eb="62">
      <t>コウニュウ</t>
    </rPh>
    <rPh sb="66" eb="70">
      <t>スイドウリョウキン</t>
    </rPh>
    <rPh sb="71" eb="76">
      <t>ダンカイテキネア</t>
    </rPh>
    <rPh sb="78" eb="82">
      <t>ブッカジョウショウ</t>
    </rPh>
    <rPh sb="83" eb="85">
      <t>エイキョウ</t>
    </rPh>
    <rPh sb="295" eb="297">
      <t>コンド</t>
    </rPh>
    <rPh sb="298" eb="302">
      <t>ジンコウゲンショウ</t>
    </rPh>
    <rPh sb="322" eb="324">
      <t>ウワマワ</t>
    </rPh>
    <rPh sb="329" eb="331">
      <t>テキセツ</t>
    </rPh>
    <rPh sb="332" eb="336">
      <t>リョウキンシュウニュウ</t>
    </rPh>
    <rPh sb="337" eb="339">
      <t>カクホ</t>
    </rPh>
    <rPh sb="344" eb="346">
      <t>ジョウキョウ</t>
    </rPh>
    <rPh sb="357" eb="360">
      <t>ゼンネンド</t>
    </rPh>
    <rPh sb="367" eb="369">
      <t>シタマワ</t>
    </rPh>
    <rPh sb="374" eb="376">
      <t>ブッカ</t>
    </rPh>
    <rPh sb="376" eb="378">
      <t>ジョウショウ</t>
    </rPh>
    <rPh sb="381" eb="383">
      <t>エイキョウ</t>
    </rPh>
    <rPh sb="384" eb="386">
      <t>ケンショウ</t>
    </rPh>
    <rPh sb="390" eb="392">
      <t>シンチョウ</t>
    </rPh>
    <rPh sb="393" eb="395">
      <t>ケイエイ</t>
    </rPh>
    <rPh sb="399" eb="401">
      <t>ヒツヨウ</t>
    </rPh>
    <phoneticPr fontId="4"/>
  </si>
  <si>
    <t xml:space="preserve">①有形固定資産減価償却率：全国及び類似団体平均値を下回ってはいるが、年々数値が上がっており、法定耐用年数を迎えている設備の更新を適切な時期に実施できているかなど検証を行う必要がある。
②管路経年化率：全国及び類似団体平均値を下回ってはいるが、年々数値が増加傾向にある。中長期を見通した更新計画を立て、計画的に更新を行っていく必要がある。
③管路更新率：全国及び類似団体を下回っている。令和6年度、AIを活用した管路劣化診断を導入しており、劣化度を予測し更新優先順位付け等を効率的に行っている。今後も管路の更新が長期に渡らないよう計画的に進めていく必要がある。
</t>
    <rPh sb="187" eb="188">
      <t>シタ</t>
    </rPh>
    <rPh sb="203" eb="205">
      <t>カツヨウ</t>
    </rPh>
    <rPh sb="207" eb="213">
      <t>カンロレッカシンダン</t>
    </rPh>
    <rPh sb="214" eb="216">
      <t>ドウニュウ</t>
    </rPh>
    <rPh sb="221" eb="224">
      <t>レッカド</t>
    </rPh>
    <rPh sb="225" eb="227">
      <t>ヨソク</t>
    </rPh>
    <rPh sb="228" eb="234">
      <t>コウシンユウセンジュンイ</t>
    </rPh>
    <rPh sb="234" eb="235">
      <t>ヅ</t>
    </rPh>
    <rPh sb="236" eb="237">
      <t>ナド</t>
    </rPh>
    <rPh sb="238" eb="241">
      <t>コウリツテキ</t>
    </rPh>
    <rPh sb="242" eb="243">
      <t>オコナ</t>
    </rPh>
    <rPh sb="248" eb="250">
      <t>コンゴ</t>
    </rPh>
    <phoneticPr fontId="4"/>
  </si>
  <si>
    <t>　本市水道事業の経営状況は、全国及び類似団体と比べても概ね良好である。
　流動比率も438.45％と100％を大きく超えており短期的な流動性が確保できている状況である。しかし、当該値の推移については年々減少傾向にあり、支払い能力を高めるための経営改善を継続して図る必要がある。企業債残高対給水収益比率が全国及び類似団体平均値と比べて非常に低く、良好な状況であるが、必要な更新が先送りされていないか等の検証を定期的に行う必要がある。
　また、管路更新率で示されている通り、管路更新の計画的対応が必要であることから、「アセットマネジメント計画」「経営戦略」等を基に、事業の平準化及び経営の更なる健全化を図る必要がある。</t>
    <rPh sb="276" eb="277">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</si>
</sst>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quot;-&quot;">
                  <c:v>0.06</c:v>
                </c:pt>
                <c:pt idx="1">
                  <c:v>0</c:v>
                </c:pt>
                <c:pt idx="2" formatCode="#,##0.00;&quot;△&quot;#,##0.00;&quot;-&quot;">
                  <c:v>0.71</c:v>
                </c:pt>
                <c:pt idx="3" formatCode="#,##0.00;&quot;△&quot;#,##0.00;&quot;-&quot;">
                  <c:v>0.79</c:v>
                </c:pt>
                <c:pt idx="4" formatCode="#,##0.00;&quot;△&quot;#,##0.00;&quot;-&quot;">
                  <c:v>0.41</c:v>
                </c:pt>
              </c:numCache>
            </c:numRef>
          </c:val>
          <c:extLst>
            <c:ext xmlns:c16="http://schemas.microsoft.com/office/drawing/2014/chart" uri="{C3380CC4-5D6E-409C-BE32-E72D297353CC}">
              <c16:uniqueId val="{00000000-9528-4AF9-BB37-27F8F671FAA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9528-4AF9-BB37-27F8F671FAA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73.37</c:v>
                </c:pt>
                <c:pt idx="1">
                  <c:v>73.819999999999993</c:v>
                </c:pt>
                <c:pt idx="2">
                  <c:v>72.67</c:v>
                </c:pt>
                <c:pt idx="3">
                  <c:v>72.930000000000007</c:v>
                </c:pt>
                <c:pt idx="4">
                  <c:v>73.150000000000006</c:v>
                </c:pt>
              </c:numCache>
            </c:numRef>
          </c:val>
          <c:extLst>
            <c:ext xmlns:c16="http://schemas.microsoft.com/office/drawing/2014/chart" uri="{C3380CC4-5D6E-409C-BE32-E72D297353CC}">
              <c16:uniqueId val="{00000000-5DC8-44EF-8A03-D37AC82E5EE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5DC8-44EF-8A03-D37AC82E5EE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96.06</c:v>
                </c:pt>
                <c:pt idx="1">
                  <c:v>96.2</c:v>
                </c:pt>
                <c:pt idx="2">
                  <c:v>96.45</c:v>
                </c:pt>
                <c:pt idx="3">
                  <c:v>96.84</c:v>
                </c:pt>
                <c:pt idx="4">
                  <c:v>96.57</c:v>
                </c:pt>
              </c:numCache>
            </c:numRef>
          </c:val>
          <c:extLst>
            <c:ext xmlns:c16="http://schemas.microsoft.com/office/drawing/2014/chart" uri="{C3380CC4-5D6E-409C-BE32-E72D297353CC}">
              <c16:uniqueId val="{00000000-E966-4539-A696-837B330BFA6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E966-4539-A696-837B330BFA6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117.84</c:v>
                </c:pt>
                <c:pt idx="1">
                  <c:v>120.08</c:v>
                </c:pt>
                <c:pt idx="2">
                  <c:v>120.02</c:v>
                </c:pt>
                <c:pt idx="3">
                  <c:v>119.66</c:v>
                </c:pt>
                <c:pt idx="4">
                  <c:v>111.96</c:v>
                </c:pt>
              </c:numCache>
            </c:numRef>
          </c:val>
          <c:extLst>
            <c:ext xmlns:c16="http://schemas.microsoft.com/office/drawing/2014/chart" uri="{C3380CC4-5D6E-409C-BE32-E72D297353CC}">
              <c16:uniqueId val="{00000000-A016-4E9C-B85B-F4CEBF235A2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A016-4E9C-B85B-F4CEBF235A2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44.75</c:v>
                </c:pt>
                <c:pt idx="1">
                  <c:v>46.73</c:v>
                </c:pt>
                <c:pt idx="2">
                  <c:v>46.64</c:v>
                </c:pt>
                <c:pt idx="3">
                  <c:v>47.61</c:v>
                </c:pt>
                <c:pt idx="4">
                  <c:v>49.19</c:v>
                </c:pt>
              </c:numCache>
            </c:numRef>
          </c:val>
          <c:extLst>
            <c:ext xmlns:c16="http://schemas.microsoft.com/office/drawing/2014/chart" uri="{C3380CC4-5D6E-409C-BE32-E72D297353CC}">
              <c16:uniqueId val="{00000000-D702-40A6-8E28-C43C2C89D11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D702-40A6-8E28-C43C2C89D11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11.84</c:v>
                </c:pt>
                <c:pt idx="1">
                  <c:v>14.42</c:v>
                </c:pt>
                <c:pt idx="2">
                  <c:v>16.11</c:v>
                </c:pt>
                <c:pt idx="3">
                  <c:v>18.809999999999999</c:v>
                </c:pt>
                <c:pt idx="4">
                  <c:v>22.78</c:v>
                </c:pt>
              </c:numCache>
            </c:numRef>
          </c:val>
          <c:extLst>
            <c:ext xmlns:c16="http://schemas.microsoft.com/office/drawing/2014/chart" uri="{C3380CC4-5D6E-409C-BE32-E72D297353CC}">
              <c16:uniqueId val="{00000000-3C24-439B-8EDF-A5862D34F68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3C24-439B-8EDF-A5862D34F68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D0-4821-8EF3-F016FA11362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55D0-4821-8EF3-F016FA11362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543.97</c:v>
                </c:pt>
                <c:pt idx="1">
                  <c:v>483.04</c:v>
                </c:pt>
                <c:pt idx="2">
                  <c:v>512.63</c:v>
                </c:pt>
                <c:pt idx="3">
                  <c:v>469.18</c:v>
                </c:pt>
                <c:pt idx="4">
                  <c:v>438.45</c:v>
                </c:pt>
              </c:numCache>
            </c:numRef>
          </c:val>
          <c:extLst>
            <c:ext xmlns:c16="http://schemas.microsoft.com/office/drawing/2014/chart" uri="{C3380CC4-5D6E-409C-BE32-E72D297353CC}">
              <c16:uniqueId val="{00000000-0CC8-4C6E-B080-07991392135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0CC8-4C6E-B080-07991392135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57.79</c:v>
                </c:pt>
                <c:pt idx="1">
                  <c:v>47.95</c:v>
                </c:pt>
                <c:pt idx="2">
                  <c:v>41.15</c:v>
                </c:pt>
                <c:pt idx="3">
                  <c:v>33.549999999999997</c:v>
                </c:pt>
                <c:pt idx="4">
                  <c:v>27.49</c:v>
                </c:pt>
              </c:numCache>
            </c:numRef>
          </c:val>
          <c:extLst>
            <c:ext xmlns:c16="http://schemas.microsoft.com/office/drawing/2014/chart" uri="{C3380CC4-5D6E-409C-BE32-E72D297353CC}">
              <c16:uniqueId val="{00000000-55DB-4157-A1DC-80E5220BF91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55DB-4157-A1DC-80E5220BF91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110.84</c:v>
                </c:pt>
                <c:pt idx="1">
                  <c:v>118.05</c:v>
                </c:pt>
                <c:pt idx="2">
                  <c:v>117.83</c:v>
                </c:pt>
                <c:pt idx="3">
                  <c:v>117.57</c:v>
                </c:pt>
                <c:pt idx="4">
                  <c:v>109.66</c:v>
                </c:pt>
              </c:numCache>
            </c:numRef>
          </c:val>
          <c:extLst>
            <c:ext xmlns:c16="http://schemas.microsoft.com/office/drawing/2014/chart" uri="{C3380CC4-5D6E-409C-BE32-E72D297353CC}">
              <c16:uniqueId val="{00000000-4E5B-4A21-9354-6DA96D9CBFE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4E5B-4A21-9354-6DA96D9CBFE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184.17</c:v>
                </c:pt>
                <c:pt idx="1">
                  <c:v>179.72</c:v>
                </c:pt>
                <c:pt idx="2">
                  <c:v>180.67</c:v>
                </c:pt>
                <c:pt idx="3">
                  <c:v>182.04</c:v>
                </c:pt>
                <c:pt idx="4">
                  <c:v>195.94</c:v>
                </c:pt>
              </c:numCache>
            </c:numRef>
          </c:val>
          <c:extLst>
            <c:ext xmlns:c16="http://schemas.microsoft.com/office/drawing/2014/chart" uri="{C3380CC4-5D6E-409C-BE32-E72D297353CC}">
              <c16:uniqueId val="{00000000-75AF-45D5-8DC5-1431432E756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75AF-45D5-8DC5-1431432E756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34"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沖縄県　豊見城市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65889</v>
      </c>
      <c r="AM8" s="44"/>
      <c r="AN8" s="44"/>
      <c r="AO8" s="44"/>
      <c r="AP8" s="44"/>
      <c r="AQ8" s="44"/>
      <c r="AR8" s="44"/>
      <c r="AS8" s="44"/>
      <c r="AT8" s="45">
        <f>データ!$S$6</f>
        <v>19.329999999999998</v>
      </c>
      <c r="AU8" s="46"/>
      <c r="AV8" s="46"/>
      <c r="AW8" s="46"/>
      <c r="AX8" s="46"/>
      <c r="AY8" s="46"/>
      <c r="AZ8" s="46"/>
      <c r="BA8" s="46"/>
      <c r="BB8" s="47">
        <f>データ!$T$6</f>
        <v>3408.64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92.91</v>
      </c>
      <c r="J10" s="46"/>
      <c r="K10" s="46"/>
      <c r="L10" s="46"/>
      <c r="M10" s="46"/>
      <c r="N10" s="46"/>
      <c r="O10" s="80"/>
      <c r="P10" s="47">
        <f>データ!$P$6</f>
        <v>100</v>
      </c>
      <c r="Q10" s="47"/>
      <c r="R10" s="47"/>
      <c r="S10" s="47"/>
      <c r="T10" s="47"/>
      <c r="U10" s="47"/>
      <c r="V10" s="47"/>
      <c r="W10" s="44">
        <f>データ!$Q$6</f>
        <v>3762</v>
      </c>
      <c r="X10" s="44"/>
      <c r="Y10" s="44"/>
      <c r="Z10" s="44"/>
      <c r="AA10" s="44"/>
      <c r="AB10" s="44"/>
      <c r="AC10" s="44"/>
      <c r="AD10" s="2"/>
      <c r="AE10" s="2"/>
      <c r="AF10" s="2"/>
      <c r="AG10" s="2"/>
      <c r="AH10" s="2"/>
      <c r="AI10" s="2"/>
      <c r="AJ10" s="2"/>
      <c r="AK10" s="2"/>
      <c r="AL10" s="44">
        <f>データ!$U$6</f>
        <v>65549</v>
      </c>
      <c r="AM10" s="44"/>
      <c r="AN10" s="44"/>
      <c r="AO10" s="44"/>
      <c r="AP10" s="44"/>
      <c r="AQ10" s="44"/>
      <c r="AR10" s="44"/>
      <c r="AS10" s="44"/>
      <c r="AT10" s="45">
        <f>データ!$V$6</f>
        <v>19.329999999999998</v>
      </c>
      <c r="AU10" s="46"/>
      <c r="AV10" s="46"/>
      <c r="AW10" s="46"/>
      <c r="AX10" s="46"/>
      <c r="AY10" s="46"/>
      <c r="AZ10" s="46"/>
      <c r="BA10" s="46"/>
      <c r="BB10" s="47">
        <f>データ!$W$6</f>
        <v>3391.05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TWKO9lt+I/V14guQSmUAxu1v/zXTs8VM1kjtY6stSRPgsMXPIP0gz43Rxp636w5H5pKp73L0GqtBgMhzoFv5Q==" saltValue="E9O2Cc+fXhrJtzQ+FSZl9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472123</v>
      </c>
      <c r="D6" s="20">
        <f t="shared" si="3"/>
        <v>46</v>
      </c>
      <c r="E6" s="20">
        <f t="shared" si="3"/>
        <v>1</v>
      </c>
      <c r="F6" s="20">
        <f t="shared" si="3"/>
        <v>0</v>
      </c>
      <c r="G6" s="20">
        <f t="shared" si="3"/>
        <v>1</v>
      </c>
      <c r="H6" s="20" t="str">
        <f t="shared" si="3"/>
        <v>沖縄県　豊見城市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92.91</v>
      </c>
      <c r="P6" s="21">
        <f t="shared" si="3"/>
        <v>100</v>
      </c>
      <c r="Q6" s="21">
        <f t="shared" si="3"/>
        <v>3762</v>
      </c>
      <c r="R6" s="21">
        <f t="shared" si="3"/>
        <v>65889</v>
      </c>
      <c r="S6" s="21">
        <f t="shared" si="3"/>
        <v>19.329999999999998</v>
      </c>
      <c r="T6" s="21">
        <f t="shared" si="3"/>
        <v>3408.64</v>
      </c>
      <c r="U6" s="21">
        <f t="shared" si="3"/>
        <v>65549</v>
      </c>
      <c r="V6" s="21">
        <f t="shared" si="3"/>
        <v>19.329999999999998</v>
      </c>
      <c r="W6" s="21">
        <f t="shared" si="3"/>
        <v>3391.05</v>
      </c>
      <c r="X6" s="22">
        <f>IF(X7="",NA(),X7)</f>
        <v>117.84</v>
      </c>
      <c r="Y6" s="22">
        <f t="shared" ref="Y6:AG6" si="4">IF(Y7="",NA(),Y7)</f>
        <v>120.08</v>
      </c>
      <c r="Z6" s="22">
        <f t="shared" si="4"/>
        <v>120.02</v>
      </c>
      <c r="AA6" s="22">
        <f t="shared" si="4"/>
        <v>119.66</v>
      </c>
      <c r="AB6" s="22">
        <f t="shared" si="4"/>
        <v>111.96</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543.97</v>
      </c>
      <c r="AU6" s="22">
        <f t="shared" ref="AU6:BC6" si="6">IF(AU7="",NA(),AU7)</f>
        <v>483.04</v>
      </c>
      <c r="AV6" s="22">
        <f t="shared" si="6"/>
        <v>512.63</v>
      </c>
      <c r="AW6" s="22">
        <f t="shared" si="6"/>
        <v>469.18</v>
      </c>
      <c r="AX6" s="22">
        <f t="shared" si="6"/>
        <v>438.45</v>
      </c>
      <c r="AY6" s="22">
        <f t="shared" si="6"/>
        <v>350.79</v>
      </c>
      <c r="AZ6" s="22">
        <f t="shared" si="6"/>
        <v>354.57</v>
      </c>
      <c r="BA6" s="22">
        <f t="shared" si="6"/>
        <v>357.74</v>
      </c>
      <c r="BB6" s="22">
        <f t="shared" si="6"/>
        <v>344.88</v>
      </c>
      <c r="BC6" s="22">
        <f t="shared" si="6"/>
        <v>326.02</v>
      </c>
      <c r="BD6" s="21" t="str">
        <f>IF(BD7="","",IF(BD7="-","【-】","【"&amp;SUBSTITUTE(TEXT(BD7,"#,##0.00"),"-","△")&amp;"】"))</f>
        <v>【239.69】</v>
      </c>
      <c r="BE6" s="22">
        <f>IF(BE7="",NA(),BE7)</f>
        <v>57.79</v>
      </c>
      <c r="BF6" s="22">
        <f t="shared" ref="BF6:BN6" si="7">IF(BF7="",NA(),BF7)</f>
        <v>47.95</v>
      </c>
      <c r="BG6" s="22">
        <f t="shared" si="7"/>
        <v>41.15</v>
      </c>
      <c r="BH6" s="22">
        <f t="shared" si="7"/>
        <v>33.549999999999997</v>
      </c>
      <c r="BI6" s="22">
        <f t="shared" si="7"/>
        <v>27.49</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110.84</v>
      </c>
      <c r="BQ6" s="22">
        <f t="shared" ref="BQ6:BY6" si="8">IF(BQ7="",NA(),BQ7)</f>
        <v>118.05</v>
      </c>
      <c r="BR6" s="22">
        <f t="shared" si="8"/>
        <v>117.83</v>
      </c>
      <c r="BS6" s="22">
        <f t="shared" si="8"/>
        <v>117.57</v>
      </c>
      <c r="BT6" s="22">
        <f t="shared" si="8"/>
        <v>109.66</v>
      </c>
      <c r="BU6" s="22">
        <f t="shared" si="8"/>
        <v>100.85</v>
      </c>
      <c r="BV6" s="22">
        <f t="shared" si="8"/>
        <v>103.79</v>
      </c>
      <c r="BW6" s="22">
        <f t="shared" si="8"/>
        <v>98.3</v>
      </c>
      <c r="BX6" s="22">
        <f t="shared" si="8"/>
        <v>98.89</v>
      </c>
      <c r="BY6" s="22">
        <f t="shared" si="8"/>
        <v>99.25</v>
      </c>
      <c r="BZ6" s="21" t="str">
        <f>IF(BZ7="","",IF(BZ7="-","【-】","【"&amp;SUBSTITUTE(TEXT(BZ7,"#,##0.00"),"-","△")&amp;"】"))</f>
        <v>【97.59】</v>
      </c>
      <c r="CA6" s="22">
        <f>IF(CA7="",NA(),CA7)</f>
        <v>184.17</v>
      </c>
      <c r="CB6" s="22">
        <f t="shared" ref="CB6:CJ6" si="9">IF(CB7="",NA(),CB7)</f>
        <v>179.72</v>
      </c>
      <c r="CC6" s="22">
        <f t="shared" si="9"/>
        <v>180.67</v>
      </c>
      <c r="CD6" s="22">
        <f t="shared" si="9"/>
        <v>182.04</v>
      </c>
      <c r="CE6" s="22">
        <f t="shared" si="9"/>
        <v>195.94</v>
      </c>
      <c r="CF6" s="22">
        <f t="shared" si="9"/>
        <v>167.1</v>
      </c>
      <c r="CG6" s="22">
        <f t="shared" si="9"/>
        <v>167.86</v>
      </c>
      <c r="CH6" s="22">
        <f t="shared" si="9"/>
        <v>173.68</v>
      </c>
      <c r="CI6" s="22">
        <f t="shared" si="9"/>
        <v>174.52</v>
      </c>
      <c r="CJ6" s="22">
        <f t="shared" si="9"/>
        <v>178.92</v>
      </c>
      <c r="CK6" s="21" t="str">
        <f>IF(CK7="","",IF(CK7="-","【-】","【"&amp;SUBSTITUTE(TEXT(CK7,"#,##0.00"),"-","△")&amp;"】"))</f>
        <v>【181.66】</v>
      </c>
      <c r="CL6" s="22">
        <f>IF(CL7="",NA(),CL7)</f>
        <v>73.37</v>
      </c>
      <c r="CM6" s="22">
        <f t="shared" ref="CM6:CU6" si="10">IF(CM7="",NA(),CM7)</f>
        <v>73.819999999999993</v>
      </c>
      <c r="CN6" s="22">
        <f t="shared" si="10"/>
        <v>72.67</v>
      </c>
      <c r="CO6" s="22">
        <f t="shared" si="10"/>
        <v>72.930000000000007</v>
      </c>
      <c r="CP6" s="22">
        <f t="shared" si="10"/>
        <v>73.150000000000006</v>
      </c>
      <c r="CQ6" s="22">
        <f t="shared" si="10"/>
        <v>59.91</v>
      </c>
      <c r="CR6" s="22">
        <f t="shared" si="10"/>
        <v>59.4</v>
      </c>
      <c r="CS6" s="22">
        <f t="shared" si="10"/>
        <v>59.24</v>
      </c>
      <c r="CT6" s="22">
        <f t="shared" si="10"/>
        <v>58.77</v>
      </c>
      <c r="CU6" s="22">
        <f t="shared" si="10"/>
        <v>59.17</v>
      </c>
      <c r="CV6" s="21" t="str">
        <f>IF(CV7="","",IF(CV7="-","【-】","【"&amp;SUBSTITUTE(TEXT(CV7,"#,##0.00"),"-","△")&amp;"】"))</f>
        <v>【60.21】</v>
      </c>
      <c r="CW6" s="22">
        <f>IF(CW7="",NA(),CW7)</f>
        <v>96.06</v>
      </c>
      <c r="CX6" s="22">
        <f t="shared" ref="CX6:DF6" si="11">IF(CX7="",NA(),CX7)</f>
        <v>96.2</v>
      </c>
      <c r="CY6" s="22">
        <f t="shared" si="11"/>
        <v>96.45</v>
      </c>
      <c r="CZ6" s="22">
        <f t="shared" si="11"/>
        <v>96.84</v>
      </c>
      <c r="DA6" s="22">
        <f t="shared" si="11"/>
        <v>96.57</v>
      </c>
      <c r="DB6" s="22">
        <f t="shared" si="11"/>
        <v>87.26</v>
      </c>
      <c r="DC6" s="22">
        <f t="shared" si="11"/>
        <v>87.57</v>
      </c>
      <c r="DD6" s="22">
        <f t="shared" si="11"/>
        <v>87.26</v>
      </c>
      <c r="DE6" s="22">
        <f t="shared" si="11"/>
        <v>86.95</v>
      </c>
      <c r="DF6" s="22">
        <f t="shared" si="11"/>
        <v>86.58</v>
      </c>
      <c r="DG6" s="21" t="str">
        <f>IF(DG7="","",IF(DG7="-","【-】","【"&amp;SUBSTITUTE(TEXT(DG7,"#,##0.00"),"-","△")&amp;"】"))</f>
        <v>【89.21】</v>
      </c>
      <c r="DH6" s="22">
        <f>IF(DH7="",NA(),DH7)</f>
        <v>44.75</v>
      </c>
      <c r="DI6" s="22">
        <f t="shared" ref="DI6:DQ6" si="12">IF(DI7="",NA(),DI7)</f>
        <v>46.73</v>
      </c>
      <c r="DJ6" s="22">
        <f t="shared" si="12"/>
        <v>46.64</v>
      </c>
      <c r="DK6" s="22">
        <f t="shared" si="12"/>
        <v>47.61</v>
      </c>
      <c r="DL6" s="22">
        <f t="shared" si="12"/>
        <v>49.19</v>
      </c>
      <c r="DM6" s="22">
        <f t="shared" si="12"/>
        <v>49.2</v>
      </c>
      <c r="DN6" s="22">
        <f t="shared" si="12"/>
        <v>50.01</v>
      </c>
      <c r="DO6" s="22">
        <f t="shared" si="12"/>
        <v>50.99</v>
      </c>
      <c r="DP6" s="22">
        <f t="shared" si="12"/>
        <v>51.79</v>
      </c>
      <c r="DQ6" s="22">
        <f t="shared" si="12"/>
        <v>52.02</v>
      </c>
      <c r="DR6" s="21" t="str">
        <f>IF(DR7="","",IF(DR7="-","【-】","【"&amp;SUBSTITUTE(TEXT(DR7,"#,##0.00"),"-","△")&amp;"】"))</f>
        <v>【52.41】</v>
      </c>
      <c r="DS6" s="22">
        <f>IF(DS7="",NA(),DS7)</f>
        <v>11.84</v>
      </c>
      <c r="DT6" s="22">
        <f t="shared" ref="DT6:EB6" si="13">IF(DT7="",NA(),DT7)</f>
        <v>14.42</v>
      </c>
      <c r="DU6" s="22">
        <f t="shared" si="13"/>
        <v>16.11</v>
      </c>
      <c r="DV6" s="22">
        <f t="shared" si="13"/>
        <v>18.809999999999999</v>
      </c>
      <c r="DW6" s="22">
        <f t="shared" si="13"/>
        <v>22.78</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0.06</v>
      </c>
      <c r="EE6" s="21">
        <f t="shared" ref="EE6:EM6" si="14">IF(EE7="",NA(),EE7)</f>
        <v>0</v>
      </c>
      <c r="EF6" s="22">
        <f t="shared" si="14"/>
        <v>0.71</v>
      </c>
      <c r="EG6" s="22">
        <f t="shared" si="14"/>
        <v>0.79</v>
      </c>
      <c r="EH6" s="22">
        <f t="shared" si="14"/>
        <v>0.41</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472123</v>
      </c>
      <c r="D7" s="24">
        <v>46</v>
      </c>
      <c r="E7" s="24">
        <v>1</v>
      </c>
      <c r="F7" s="24">
        <v>0</v>
      </c>
      <c r="G7" s="24">
        <v>1</v>
      </c>
      <c r="H7" s="24" t="s">
        <v>93</v>
      </c>
      <c r="I7" s="24" t="s">
        <v>94</v>
      </c>
      <c r="J7" s="24" t="s">
        <v>95</v>
      </c>
      <c r="K7" s="24" t="s">
        <v>96</v>
      </c>
      <c r="L7" s="24" t="s">
        <v>97</v>
      </c>
      <c r="M7" s="24" t="s">
        <v>98</v>
      </c>
      <c r="N7" s="25" t="s">
        <v>99</v>
      </c>
      <c r="O7" s="25">
        <v>92.91</v>
      </c>
      <c r="P7" s="25">
        <v>100</v>
      </c>
      <c r="Q7" s="25">
        <v>3762</v>
      </c>
      <c r="R7" s="25">
        <v>65889</v>
      </c>
      <c r="S7" s="25">
        <v>19.329999999999998</v>
      </c>
      <c r="T7" s="25">
        <v>3408.64</v>
      </c>
      <c r="U7" s="25">
        <v>65549</v>
      </c>
      <c r="V7" s="25">
        <v>19.329999999999998</v>
      </c>
      <c r="W7" s="25">
        <v>3391.05</v>
      </c>
      <c r="X7" s="25">
        <v>117.84</v>
      </c>
      <c r="Y7" s="25">
        <v>120.08</v>
      </c>
      <c r="Z7" s="25">
        <v>120.02</v>
      </c>
      <c r="AA7" s="25">
        <v>119.66</v>
      </c>
      <c r="AB7" s="25">
        <v>111.96</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543.97</v>
      </c>
      <c r="AU7" s="25">
        <v>483.04</v>
      </c>
      <c r="AV7" s="25">
        <v>512.63</v>
      </c>
      <c r="AW7" s="25">
        <v>469.18</v>
      </c>
      <c r="AX7" s="25">
        <v>438.45</v>
      </c>
      <c r="AY7" s="25">
        <v>350.79</v>
      </c>
      <c r="AZ7" s="25">
        <v>354.57</v>
      </c>
      <c r="BA7" s="25">
        <v>357.74</v>
      </c>
      <c r="BB7" s="25">
        <v>344.88</v>
      </c>
      <c r="BC7" s="25">
        <v>326.02</v>
      </c>
      <c r="BD7" s="25">
        <v>239.69</v>
      </c>
      <c r="BE7" s="25">
        <v>57.79</v>
      </c>
      <c r="BF7" s="25">
        <v>47.95</v>
      </c>
      <c r="BG7" s="25">
        <v>41.15</v>
      </c>
      <c r="BH7" s="25">
        <v>33.549999999999997</v>
      </c>
      <c r="BI7" s="25">
        <v>27.49</v>
      </c>
      <c r="BJ7" s="25">
        <v>322.92</v>
      </c>
      <c r="BK7" s="25">
        <v>303.45999999999998</v>
      </c>
      <c r="BL7" s="25">
        <v>307.27999999999997</v>
      </c>
      <c r="BM7" s="25">
        <v>304.02</v>
      </c>
      <c r="BN7" s="25">
        <v>300.54000000000002</v>
      </c>
      <c r="BO7" s="25">
        <v>264.86</v>
      </c>
      <c r="BP7" s="25">
        <v>110.84</v>
      </c>
      <c r="BQ7" s="25">
        <v>118.05</v>
      </c>
      <c r="BR7" s="25">
        <v>117.83</v>
      </c>
      <c r="BS7" s="25">
        <v>117.57</v>
      </c>
      <c r="BT7" s="25">
        <v>109.66</v>
      </c>
      <c r="BU7" s="25">
        <v>100.85</v>
      </c>
      <c r="BV7" s="25">
        <v>103.79</v>
      </c>
      <c r="BW7" s="25">
        <v>98.3</v>
      </c>
      <c r="BX7" s="25">
        <v>98.89</v>
      </c>
      <c r="BY7" s="25">
        <v>99.25</v>
      </c>
      <c r="BZ7" s="25">
        <v>97.59</v>
      </c>
      <c r="CA7" s="25">
        <v>184.17</v>
      </c>
      <c r="CB7" s="25">
        <v>179.72</v>
      </c>
      <c r="CC7" s="25">
        <v>180.67</v>
      </c>
      <c r="CD7" s="25">
        <v>182.04</v>
      </c>
      <c r="CE7" s="25">
        <v>195.94</v>
      </c>
      <c r="CF7" s="25">
        <v>167.1</v>
      </c>
      <c r="CG7" s="25">
        <v>167.86</v>
      </c>
      <c r="CH7" s="25">
        <v>173.68</v>
      </c>
      <c r="CI7" s="25">
        <v>174.52</v>
      </c>
      <c r="CJ7" s="25">
        <v>178.92</v>
      </c>
      <c r="CK7" s="25">
        <v>181.66</v>
      </c>
      <c r="CL7" s="25">
        <v>73.37</v>
      </c>
      <c r="CM7" s="25">
        <v>73.819999999999993</v>
      </c>
      <c r="CN7" s="25">
        <v>72.67</v>
      </c>
      <c r="CO7" s="25">
        <v>72.930000000000007</v>
      </c>
      <c r="CP7" s="25">
        <v>73.150000000000006</v>
      </c>
      <c r="CQ7" s="25">
        <v>59.91</v>
      </c>
      <c r="CR7" s="25">
        <v>59.4</v>
      </c>
      <c r="CS7" s="25">
        <v>59.24</v>
      </c>
      <c r="CT7" s="25">
        <v>58.77</v>
      </c>
      <c r="CU7" s="25">
        <v>59.17</v>
      </c>
      <c r="CV7" s="25">
        <v>60.21</v>
      </c>
      <c r="CW7" s="25">
        <v>96.06</v>
      </c>
      <c r="CX7" s="25">
        <v>96.2</v>
      </c>
      <c r="CY7" s="25">
        <v>96.45</v>
      </c>
      <c r="CZ7" s="25">
        <v>96.84</v>
      </c>
      <c r="DA7" s="25">
        <v>96.57</v>
      </c>
      <c r="DB7" s="25">
        <v>87.26</v>
      </c>
      <c r="DC7" s="25">
        <v>87.57</v>
      </c>
      <c r="DD7" s="25">
        <v>87.26</v>
      </c>
      <c r="DE7" s="25">
        <v>86.95</v>
      </c>
      <c r="DF7" s="25">
        <v>86.58</v>
      </c>
      <c r="DG7" s="25">
        <v>89.21</v>
      </c>
      <c r="DH7" s="25">
        <v>44.75</v>
      </c>
      <c r="DI7" s="25">
        <v>46.73</v>
      </c>
      <c r="DJ7" s="25">
        <v>46.64</v>
      </c>
      <c r="DK7" s="25">
        <v>47.61</v>
      </c>
      <c r="DL7" s="25">
        <v>49.19</v>
      </c>
      <c r="DM7" s="25">
        <v>49.2</v>
      </c>
      <c r="DN7" s="25">
        <v>50.01</v>
      </c>
      <c r="DO7" s="25">
        <v>50.99</v>
      </c>
      <c r="DP7" s="25">
        <v>51.79</v>
      </c>
      <c r="DQ7" s="25">
        <v>52.02</v>
      </c>
      <c r="DR7" s="25">
        <v>52.41</v>
      </c>
      <c r="DS7" s="25">
        <v>11.84</v>
      </c>
      <c r="DT7" s="25">
        <v>14.42</v>
      </c>
      <c r="DU7" s="25">
        <v>16.11</v>
      </c>
      <c r="DV7" s="25">
        <v>18.809999999999999</v>
      </c>
      <c r="DW7" s="25">
        <v>22.78</v>
      </c>
      <c r="DX7" s="25">
        <v>18.329999999999998</v>
      </c>
      <c r="DY7" s="25">
        <v>20.27</v>
      </c>
      <c r="DZ7" s="25">
        <v>21.69</v>
      </c>
      <c r="EA7" s="25">
        <v>23.19</v>
      </c>
      <c r="EB7" s="25">
        <v>24.61</v>
      </c>
      <c r="EC7" s="25">
        <v>26.78</v>
      </c>
      <c r="ED7" s="25">
        <v>0.06</v>
      </c>
      <c r="EE7" s="25">
        <v>0</v>
      </c>
      <c r="EF7" s="25">
        <v>0.71</v>
      </c>
      <c r="EG7" s="25">
        <v>0.79</v>
      </c>
      <c r="EH7" s="25">
        <v>0.41</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2025-12-12T09:25:36Z</dcterms:created>
  <dcterms:modified xsi:type="dcterms:W3CDTF">2026-01-26T03:05:27Z</dcterms:modified>
  <cp:category/>
</cp:coreProperties>
</file>