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g-filesv\suidou\05_2024年度\02_共通（総括）\00_文書の収受、発送、整理及び保有に関すること\対内文書\44_財政課\20250130〆切　公営企業に係る経営比較分析表（令和5年度決算）の分析等について\02_回答\"/>
    </mc:Choice>
  </mc:AlternateContent>
  <xr:revisionPtr revIDLastSave="0" documentId="13_ncr:1_{9304C6BB-81A6-4D18-A504-2F304C7B6705}" xr6:coauthVersionLast="47" xr6:coauthVersionMax="47" xr10:uidLastSave="{00000000-0000-0000-0000-000000000000}"/>
  <workbookProtection workbookAlgorithmName="SHA-512" workbookHashValue="k2fJ1uN+ZQUkfz2YvqT9buiT+KP6Zw2MCz0aqgw+QcUmrmcSS0KkKVF7QAiYVerp9AIp82s97Sh7NhYi1lfE3Q==" workbookSaltValue="+Msr88fd9hBxFi4CNN2mSg==" workbookSpinCount="100000" lockStructure="1"/>
  <bookViews>
    <workbookView xWindow="-28920" yWindow="-49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F85" i="4"/>
  <c r="BB10" i="4"/>
  <c r="AT10" i="4"/>
  <c r="AL10" i="4"/>
  <c r="W10" i="4"/>
  <c r="I10" i="4"/>
  <c r="B10" i="4"/>
  <c r="AD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<sst xmlns="http://schemas.openxmlformats.org/spreadsheetml/2006/main" count="228" uniqueCount="113">
  <si>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</si>
  <si>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</si>
  <si>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</si>
  <si>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</si>
  <si>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</si>
  <si>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</si>
  <si>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</si>
  <si>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</si>
  <si>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</si>
  <si>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</si>
  <si>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</si>
  <si>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</si>
  <si>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</si>
  <si>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</si>
  <si>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</si>
  <si>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</si>
  <si>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</si>
  <si>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</si>
  <si>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</si>
  <si>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</si>
  <si>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</si>
  <si>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</si>
  <si>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</si>
  <si>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</si>
  <si>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</si>
  <si>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</si>
  <si>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</si>
  <si>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</si>
  <si>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</si>
  <si>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</si>
  <si>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</si>
  <si>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</si>
  <si>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</si>
  <si>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</si>
  <si>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</si>
  <si>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</si>
  <si>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</si>
  <si>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</si>
  <si>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</si>
  <si>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</si>
  <si>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</si>
  <si>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</si>
  <si>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</si>
  <si>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</si>
  <si>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</si>
  <si>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</si>
  <si>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</si>
  <si>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</si>
  <si>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</si>
  <si>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</si>
  <si>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</si>
  <si>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</si>
  <si>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</si>
  <si>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</si>
  <si>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</si>
  <si>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</si>
  <si>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</si>
  <si>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</si>
  <si>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</si>
  <si>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</si>
  <si>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</si>
  <si>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</si>
  <si>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</si>
  <si>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</si>
  <si>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</si>
  <si>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</si>
  <si>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</si>
  <si>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</si>
  <si>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</si>
  <si>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</si>
  <si>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</si>
  <si>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</si>
  <si>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</si>
  <si>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</si>
  <si>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</si>
  <si>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</si>
  <si>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</si>
  <si>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</si>
  <si>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</si>
  <si>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</si>
  <si>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</si>
  <si>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</si>
  <si>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</si>
  <si>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</si>
  <si>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</si>
  <si>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</si>
  <si>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</si>
  <si>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</si>
  <si>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</si>
  <si>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</si>
  <si>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</si>
  <si>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</si>
  <si>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</si>
  <si>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</si>
  <si>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</si>
  <si>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</si>
  <si>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</si>
  <si>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</si>
  <si>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</si>
  <si>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</si>
  <si>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</si>
  <si>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</si>
  <si>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</si>
  <si>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</si>
  <si>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</si>
  <si>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</si>
  <si>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</si>
  <si>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</si>
  <si>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</si>
  <si>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</si>
  <si>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①経常収支比率：100%以上となり、健全な経営状況である。対前年度比で経常収益、経常費用はともに増加したが、特に維持管理費が嵩んだことから前年度比で微減となった。
②累積欠損金比率：0%となっており、健全な経営状況である。
③流動比率：100％以上となり全国及び類似団体平均値を上回っており、短期的な支払能力は良好な状態であるが、下水道事業会計への貸付金増加等により連続して悪化していることから、今後注意していく必要がある。
④企業債残高対給水収益比率：全国及び類似団体平均値を大幅に下回っている。企業債残高は令和18年度には完済し、令和22年頃をピークに減少する人口問題へ備える。
⑤料金回収率：100％を超えており、給水に係る費用を給水収益で賄えている。
⑥給水原価：全国及び類似団体平均値を上回っている。起伏の多い地理的条件が理由の一つと考えられるが、今後維持管理費の削減等の経営改善の検討を行う必要がある。
⑦施設利用率：全国及び類似団体平均値と比較し高水準にあり、施設を遊休化せずに効率的に利用している。
⑧有収率：全国及び類似団体平均値を上回り、100％に近い値を維持している。施設の稼働状況が収益に反映されており、適正な状態である。</t>
    <rPh sb="29" eb="34">
      <t>タイゼンネンドヒ</t>
    </rPh>
    <rPh sb="35" eb="37">
      <t>ケイジョウ</t>
    </rPh>
    <rPh sb="37" eb="39">
      <t>シュウエキ</t>
    </rPh>
    <rPh sb="40" eb="42">
      <t>ケイジョウ</t>
    </rPh>
    <rPh sb="42" eb="44">
      <t>ヒヨウ</t>
    </rPh>
    <rPh sb="48" eb="50">
      <t>ゾウカ</t>
    </rPh>
    <rPh sb="54" eb="55">
      <t>トク</t>
    </rPh>
    <rPh sb="56" eb="61">
      <t>イジカンリヒ</t>
    </rPh>
    <rPh sb="62" eb="63">
      <t>カサ</t>
    </rPh>
    <rPh sb="249" eb="252">
      <t>キギョウサイ</t>
    </rPh>
    <rPh sb="252" eb="254">
      <t>ザンダカ</t>
    </rPh>
    <rPh sb="255" eb="257">
      <t>レイワ</t>
    </rPh>
    <rPh sb="259" eb="261">
      <t>ネンド</t>
    </rPh>
    <rPh sb="263" eb="265">
      <t>カンサイ</t>
    </rPh>
    <rPh sb="267" eb="269">
      <t>レイワ</t>
    </rPh>
    <rPh sb="271" eb="272">
      <t>ネン</t>
    </rPh>
    <rPh sb="272" eb="273">
      <t>コロ</t>
    </rPh>
    <rPh sb="278" eb="280">
      <t>ゲンショウ</t>
    </rPh>
    <rPh sb="282" eb="284">
      <t>ジンコウ</t>
    </rPh>
    <rPh sb="284" eb="286">
      <t>モンダイ</t>
    </rPh>
    <rPh sb="287" eb="288">
      <t>ソナ</t>
    </rPh>
    <rPh sb="427" eb="429">
      <t>ヒカク</t>
    </rPh>
    <rPh sb="430" eb="433">
      <t>コウスイジュン</t>
    </rPh>
    <rPh sb="437" eb="439">
      <t>シセツ</t>
    </rPh>
    <rPh sb="440" eb="443">
      <t>ユウキュウカ</t>
    </rPh>
    <rPh sb="446" eb="449">
      <t>コウリツテキ</t>
    </rPh>
    <rPh sb="450" eb="452">
      <t>リヨウ</t>
    </rPh>
    <phoneticPr fontId="4"/>
  </si>
  <si>
    <t>①有形固定資産減価償却率：全国及び類似団体平均値を下回ってはいるが、年々数値が上がっており、今後経年劣化・長寿命化等の対策を行なう必要がある。
②管路経年化率：法定耐用年数の40年を超えている送配水管は全体の18.81％と年々増加傾向にある。中長期を見通した更新計画を立て、計画的に更新を行っていく必要がある。
③管路更新率：全国及び類似団体を上回っている。管路の更新が長期に渡らないよう計画的に進めていく必要がある。</t>
    <rPh sb="122" eb="125">
      <t>チュウチョウキ</t>
    </rPh>
    <rPh sb="126" eb="128">
      <t>ミトオ</t>
    </rPh>
    <phoneticPr fontId="4"/>
  </si>
  <si>
    <t>　本市水道事業の経営状況は、全国及び類似団体と比べても概ね良好である。
　流動比率も469.18％と100％を大きく超えており短期的な流動性が確保できている状況である。しかし、当該値の推移については年々減少傾向にあり、支払い能力を高めるための経営改善を継続して図る必要がある。
　また、管路更新率で示されている通り、管路更新の計画的対応が必要であることから、経営戦略を基に、事業の平準化及び経営の更なる健全化を図る必要がある。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</si>
</sst>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0.06</c:v>
                </c:pt>
                <c:pt idx="2" formatCode="#,##0.00;&quot;△&quot;#,##0.00">
                  <c:v>0</c:v>
                </c:pt>
                <c:pt idx="3">
                  <c:v>0.71</c:v>
                </c:pt>
                <c:pt idx="4">
                  <c:v>0.79</c:v>
                </c:pt>
              </c:numCache>
            </c:numRef>
          </c:val>
          <c:extLst>
            <c:ext xmlns:c16="http://schemas.microsoft.com/office/drawing/2014/chart" uri="{C3380CC4-5D6E-409C-BE32-E72D297353CC}">
              <c16:uniqueId val="{00000000-C76C-448A-B1FA-74CC961319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76C-448A-B1FA-74CC961319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75.19</c:v>
                </c:pt>
                <c:pt idx="1">
                  <c:v>73.37</c:v>
                </c:pt>
                <c:pt idx="2">
                  <c:v>73.819999999999993</c:v>
                </c:pt>
                <c:pt idx="3">
                  <c:v>72.67</c:v>
                </c:pt>
                <c:pt idx="4">
                  <c:v>72.930000000000007</c:v>
                </c:pt>
              </c:numCache>
            </c:numRef>
          </c:val>
          <c:extLst>
            <c:ext xmlns:c16="http://schemas.microsoft.com/office/drawing/2014/chart" uri="{C3380CC4-5D6E-409C-BE32-E72D297353CC}">
              <c16:uniqueId val="{00000000-02B3-49BE-AF17-774D7BB73B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02B3-49BE-AF17-774D7BB73B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96.17</c:v>
                </c:pt>
                <c:pt idx="1">
                  <c:v>96.06</c:v>
                </c:pt>
                <c:pt idx="2">
                  <c:v>96.2</c:v>
                </c:pt>
                <c:pt idx="3">
                  <c:v>96.45</c:v>
                </c:pt>
                <c:pt idx="4">
                  <c:v>96.84</c:v>
                </c:pt>
              </c:numCache>
            </c:numRef>
          </c:val>
          <c:extLst>
            <c:ext xmlns:c16="http://schemas.microsoft.com/office/drawing/2014/chart" uri="{C3380CC4-5D6E-409C-BE32-E72D297353CC}">
              <c16:uniqueId val="{00000000-5156-4B1E-8C7D-B182FA54A3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5156-4B1E-8C7D-B182FA54A3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120.76</c:v>
                </c:pt>
                <c:pt idx="1">
                  <c:v>117.84</c:v>
                </c:pt>
                <c:pt idx="2">
                  <c:v>120.08</c:v>
                </c:pt>
                <c:pt idx="3">
                  <c:v>120.02</c:v>
                </c:pt>
                <c:pt idx="4">
                  <c:v>119.66</c:v>
                </c:pt>
              </c:numCache>
            </c:numRef>
          </c:val>
          <c:extLst>
            <c:ext xmlns:c16="http://schemas.microsoft.com/office/drawing/2014/chart" uri="{C3380CC4-5D6E-409C-BE32-E72D297353CC}">
              <c16:uniqueId val="{00000000-AB27-44B9-8C3B-AAA77759AB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AB27-44B9-8C3B-AAA77759AB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42.9</c:v>
                </c:pt>
                <c:pt idx="1">
                  <c:v>44.75</c:v>
                </c:pt>
                <c:pt idx="2">
                  <c:v>46.73</c:v>
                </c:pt>
                <c:pt idx="3">
                  <c:v>46.64</c:v>
                </c:pt>
                <c:pt idx="4">
                  <c:v>47.61</c:v>
                </c:pt>
              </c:numCache>
            </c:numRef>
          </c:val>
          <c:extLst>
            <c:ext xmlns:c16="http://schemas.microsoft.com/office/drawing/2014/chart" uri="{C3380CC4-5D6E-409C-BE32-E72D297353CC}">
              <c16:uniqueId val="{00000000-801B-4C13-8BF1-F348752FB4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801B-4C13-8BF1-F348752FB4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c:v>11.84</c:v>
                </c:pt>
                <c:pt idx="2">
                  <c:v>14.42</c:v>
                </c:pt>
                <c:pt idx="3">
                  <c:v>16.11</c:v>
                </c:pt>
                <c:pt idx="4">
                  <c:v>18.809999999999999</c:v>
                </c:pt>
              </c:numCache>
            </c:numRef>
          </c:val>
          <c:extLst>
            <c:ext xmlns:c16="http://schemas.microsoft.com/office/drawing/2014/chart" uri="{C3380CC4-5D6E-409C-BE32-E72D297353CC}">
              <c16:uniqueId val="{00000000-545E-40C1-904F-41C5A58099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545E-40C1-904F-41C5A58099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56-4401-B321-C4DE6CB31C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FE56-4401-B321-C4DE6CB31C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556.47</c:v>
                </c:pt>
                <c:pt idx="1">
                  <c:v>543.97</c:v>
                </c:pt>
                <c:pt idx="2">
                  <c:v>483.04</c:v>
                </c:pt>
                <c:pt idx="3">
                  <c:v>512.63</c:v>
                </c:pt>
                <c:pt idx="4">
                  <c:v>469.18</c:v>
                </c:pt>
              </c:numCache>
            </c:numRef>
          </c:val>
          <c:extLst>
            <c:ext xmlns:c16="http://schemas.microsoft.com/office/drawing/2014/chart" uri="{C3380CC4-5D6E-409C-BE32-E72D297353CC}">
              <c16:uniqueId val="{00000000-B7D4-43C3-BDB8-0AEBB5C66C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B7D4-43C3-BDB8-0AEBB5C66C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64.37</c:v>
                </c:pt>
                <c:pt idx="1">
                  <c:v>57.79</c:v>
                </c:pt>
                <c:pt idx="2">
                  <c:v>47.95</c:v>
                </c:pt>
                <c:pt idx="3">
                  <c:v>41.15</c:v>
                </c:pt>
                <c:pt idx="4">
                  <c:v>33.549999999999997</c:v>
                </c:pt>
              </c:numCache>
            </c:numRef>
          </c:val>
          <c:extLst>
            <c:ext xmlns:c16="http://schemas.microsoft.com/office/drawing/2014/chart" uri="{C3380CC4-5D6E-409C-BE32-E72D297353CC}">
              <c16:uniqueId val="{00000000-CBC6-44E0-99F2-7D1C660E25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BC6-44E0-99F2-7D1C660E25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118.62</c:v>
                </c:pt>
                <c:pt idx="1">
                  <c:v>110.84</c:v>
                </c:pt>
                <c:pt idx="2">
                  <c:v>118.05</c:v>
                </c:pt>
                <c:pt idx="3">
                  <c:v>117.83</c:v>
                </c:pt>
                <c:pt idx="4">
                  <c:v>117.57</c:v>
                </c:pt>
              </c:numCache>
            </c:numRef>
          </c:val>
          <c:extLst>
            <c:ext xmlns:c16="http://schemas.microsoft.com/office/drawing/2014/chart" uri="{C3380CC4-5D6E-409C-BE32-E72D297353CC}">
              <c16:uniqueId val="{00000000-C5C3-4B14-A558-4E376C2D0F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C5C3-4B14-A558-4E376C2D0F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180.03</c:v>
                </c:pt>
                <c:pt idx="1">
                  <c:v>184.17</c:v>
                </c:pt>
                <c:pt idx="2">
                  <c:v>179.72</c:v>
                </c:pt>
                <c:pt idx="3">
                  <c:v>180.67</c:v>
                </c:pt>
                <c:pt idx="4">
                  <c:v>182.04</c:v>
                </c:pt>
              </c:numCache>
            </c:numRef>
          </c:val>
          <c:extLst>
            <c:ext xmlns:c16="http://schemas.microsoft.com/office/drawing/2014/chart" uri="{C3380CC4-5D6E-409C-BE32-E72D297353CC}">
              <c16:uniqueId val="{00000000-14E0-4496-BE64-4C7E540440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14E0-4496-BE64-4C7E540440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沖縄県　豊見城市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66101</v>
      </c>
      <c r="AM8" s="65"/>
      <c r="AN8" s="65"/>
      <c r="AO8" s="65"/>
      <c r="AP8" s="65"/>
      <c r="AQ8" s="65"/>
      <c r="AR8" s="65"/>
      <c r="AS8" s="65"/>
      <c r="AT8" s="36">
        <f>データ!$S$6</f>
        <v>19.329999999999998</v>
      </c>
      <c r="AU8" s="37"/>
      <c r="AV8" s="37"/>
      <c r="AW8" s="37"/>
      <c r="AX8" s="37"/>
      <c r="AY8" s="37"/>
      <c r="AZ8" s="37"/>
      <c r="BA8" s="37"/>
      <c r="BB8" s="54">
        <f>データ!$T$6</f>
        <v>3419.61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91.88</v>
      </c>
      <c r="J10" s="37"/>
      <c r="K10" s="37"/>
      <c r="L10" s="37"/>
      <c r="M10" s="37"/>
      <c r="N10" s="37"/>
      <c r="O10" s="64"/>
      <c r="P10" s="54">
        <f>データ!$P$6</f>
        <v>100</v>
      </c>
      <c r="Q10" s="54"/>
      <c r="R10" s="54"/>
      <c r="S10" s="54"/>
      <c r="T10" s="54"/>
      <c r="U10" s="54"/>
      <c r="V10" s="54"/>
      <c r="W10" s="65">
        <f>データ!$Q$6</f>
        <v>3762</v>
      </c>
      <c r="X10" s="65"/>
      <c r="Y10" s="65"/>
      <c r="Z10" s="65"/>
      <c r="AA10" s="65"/>
      <c r="AB10" s="65"/>
      <c r="AC10" s="65"/>
      <c r="AD10" s="2"/>
      <c r="AE10" s="2"/>
      <c r="AF10" s="2"/>
      <c r="AG10" s="2"/>
      <c r="AH10" s="2"/>
      <c r="AI10" s="2"/>
      <c r="AJ10" s="2"/>
      <c r="AK10" s="2"/>
      <c r="AL10" s="65">
        <f>データ!$U$6</f>
        <v>65719</v>
      </c>
      <c r="AM10" s="65"/>
      <c r="AN10" s="65"/>
      <c r="AO10" s="65"/>
      <c r="AP10" s="65"/>
      <c r="AQ10" s="65"/>
      <c r="AR10" s="65"/>
      <c r="AS10" s="65"/>
      <c r="AT10" s="36">
        <f>データ!$V$6</f>
        <v>19.329999999999998</v>
      </c>
      <c r="AU10" s="37"/>
      <c r="AV10" s="37"/>
      <c r="AW10" s="37"/>
      <c r="AX10" s="37"/>
      <c r="AY10" s="37"/>
      <c r="AZ10" s="37"/>
      <c r="BA10" s="37"/>
      <c r="BB10" s="54">
        <f>データ!$W$6</f>
        <v>3399.84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21.7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8"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21"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1IbHk753PfvmAueTtdyMp40HGOdAK3lyvjG6pfChAR+8L0Y9Sakvis0c+jwTy9Q2L3tq5ekyz4RodRWJtW39A==" saltValue="wCqLK0NQi8U81vtFY5c1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472123</v>
      </c>
      <c r="D6" s="20">
        <f t="shared" si="3"/>
        <v>46</v>
      </c>
      <c r="E6" s="20">
        <f t="shared" si="3"/>
        <v>1</v>
      </c>
      <c r="F6" s="20">
        <f t="shared" si="3"/>
        <v>0</v>
      </c>
      <c r="G6" s="20">
        <f t="shared" si="3"/>
        <v>1</v>
      </c>
      <c r="H6" s="20" t="str">
        <f t="shared" si="3"/>
        <v>沖縄県　豊見城市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91.88</v>
      </c>
      <c r="P6" s="21">
        <f t="shared" si="3"/>
        <v>100</v>
      </c>
      <c r="Q6" s="21">
        <f t="shared" si="3"/>
        <v>3762</v>
      </c>
      <c r="R6" s="21">
        <f t="shared" si="3"/>
        <v>66101</v>
      </c>
      <c r="S6" s="21">
        <f t="shared" si="3"/>
        <v>19.329999999999998</v>
      </c>
      <c r="T6" s="21">
        <f t="shared" si="3"/>
        <v>3419.61</v>
      </c>
      <c r="U6" s="21">
        <f t="shared" si="3"/>
        <v>65719</v>
      </c>
      <c r="V6" s="21">
        <f t="shared" si="3"/>
        <v>19.329999999999998</v>
      </c>
      <c r="W6" s="21">
        <f t="shared" si="3"/>
        <v>3399.84</v>
      </c>
      <c r="X6" s="22">
        <f>IF(X7="",NA(),X7)</f>
        <v>120.76</v>
      </c>
      <c r="Y6" s="22">
        <f t="shared" ref="Y6:AG6" si="4">IF(Y7="",NA(),Y7)</f>
        <v>117.84</v>
      </c>
      <c r="Z6" s="22">
        <f t="shared" si="4"/>
        <v>120.08</v>
      </c>
      <c r="AA6" s="22">
        <f t="shared" si="4"/>
        <v>120.02</v>
      </c>
      <c r="AB6" s="22">
        <f t="shared" si="4"/>
        <v>119.66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556.47</v>
      </c>
      <c r="AU6" s="22">
        <f t="shared" ref="AU6:BC6" si="6">IF(AU7="",NA(),AU7)</f>
        <v>543.97</v>
      </c>
      <c r="AV6" s="22">
        <f t="shared" si="6"/>
        <v>483.04</v>
      </c>
      <c r="AW6" s="22">
        <f t="shared" si="6"/>
        <v>512.63</v>
      </c>
      <c r="AX6" s="22">
        <f t="shared" si="6"/>
        <v>469.18</v>
      </c>
      <c r="AY6" s="22">
        <f t="shared" si="6"/>
        <v>360.86</v>
      </c>
      <c r="AZ6" s="22">
        <f t="shared" si="6"/>
        <v>350.79</v>
      </c>
      <c r="BA6" s="22">
        <f t="shared" si="6"/>
        <v>354.57</v>
      </c>
      <c r="BB6" s="22">
        <f t="shared" si="6"/>
        <v>357.74</v>
      </c>
      <c r="BC6" s="22">
        <f t="shared" si="6"/>
        <v>344.88</v>
      </c>
      <c r="BD6" s="21" t="str">
        <f>IF(BD7="","",IF(BD7="-","【-】","【"&amp;SUBSTITUTE(TEXT(BD7,"#,##0.00"),"-","△")&amp;"】"))</f>
        <v>【243.36】</v>
      </c>
      <c r="BE6" s="22">
        <f>IF(BE7="",NA(),BE7)</f>
        <v>64.37</v>
      </c>
      <c r="BF6" s="22">
        <f t="shared" ref="BF6:BN6" si="7">IF(BF7="",NA(),BF7)</f>
        <v>57.79</v>
      </c>
      <c r="BG6" s="22">
        <f t="shared" si="7"/>
        <v>47.95</v>
      </c>
      <c r="BH6" s="22">
        <f t="shared" si="7"/>
        <v>41.15</v>
      </c>
      <c r="BI6" s="22">
        <f t="shared" si="7"/>
        <v>33.549999999999997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118.62</v>
      </c>
      <c r="BQ6" s="22">
        <f t="shared" ref="BQ6:BY6" si="8">IF(BQ7="",NA(),BQ7)</f>
        <v>110.84</v>
      </c>
      <c r="BR6" s="22">
        <f t="shared" si="8"/>
        <v>118.05</v>
      </c>
      <c r="BS6" s="22">
        <f t="shared" si="8"/>
        <v>117.83</v>
      </c>
      <c r="BT6" s="22">
        <f t="shared" si="8"/>
        <v>117.57</v>
      </c>
      <c r="BU6" s="22">
        <f t="shared" si="8"/>
        <v>103.32</v>
      </c>
      <c r="BV6" s="22">
        <f t="shared" si="8"/>
        <v>100.85</v>
      </c>
      <c r="BW6" s="22">
        <f t="shared" si="8"/>
        <v>103.79</v>
      </c>
      <c r="BX6" s="22">
        <f t="shared" si="8"/>
        <v>98.3</v>
      </c>
      <c r="BY6" s="22">
        <f t="shared" si="8"/>
        <v>98.89</v>
      </c>
      <c r="BZ6" s="21" t="str">
        <f>IF(BZ7="","",IF(BZ7="-","【-】","【"&amp;SUBSTITUTE(TEXT(BZ7,"#,##0.00"),"-","△")&amp;"】"))</f>
        <v>【97.82】</v>
      </c>
      <c r="CA6" s="22">
        <f>IF(CA7="",NA(),CA7)</f>
        <v>180.03</v>
      </c>
      <c r="CB6" s="22">
        <f t="shared" ref="CB6:CJ6" si="9">IF(CB7="",NA(),CB7)</f>
        <v>184.17</v>
      </c>
      <c r="CC6" s="22">
        <f t="shared" si="9"/>
        <v>179.72</v>
      </c>
      <c r="CD6" s="22">
        <f t="shared" si="9"/>
        <v>180.67</v>
      </c>
      <c r="CE6" s="22">
        <f t="shared" si="9"/>
        <v>182.04</v>
      </c>
      <c r="CF6" s="22">
        <f t="shared" si="9"/>
        <v>168.56</v>
      </c>
      <c r="CG6" s="22">
        <f t="shared" si="9"/>
        <v>167.1</v>
      </c>
      <c r="CH6" s="22">
        <f t="shared" si="9"/>
        <v>167.86</v>
      </c>
      <c r="CI6" s="22">
        <f t="shared" si="9"/>
        <v>173.68</v>
      </c>
      <c r="CJ6" s="22">
        <f t="shared" si="9"/>
        <v>174.52</v>
      </c>
      <c r="CK6" s="21" t="str">
        <f>IF(CK7="","",IF(CK7="-","【-】","【"&amp;SUBSTITUTE(TEXT(CK7,"#,##0.00"),"-","△")&amp;"】"))</f>
        <v>【177.56】</v>
      </c>
      <c r="CL6" s="22">
        <f>IF(CL7="",NA(),CL7)</f>
        <v>75.19</v>
      </c>
      <c r="CM6" s="22">
        <f t="shared" ref="CM6:CU6" si="10">IF(CM7="",NA(),CM7)</f>
        <v>73.37</v>
      </c>
      <c r="CN6" s="22">
        <f t="shared" si="10"/>
        <v>73.819999999999993</v>
      </c>
      <c r="CO6" s="22">
        <f t="shared" si="10"/>
        <v>72.67</v>
      </c>
      <c r="CP6" s="22">
        <f t="shared" si="10"/>
        <v>72.930000000000007</v>
      </c>
      <c r="CQ6" s="22">
        <f t="shared" si="10"/>
        <v>59.51</v>
      </c>
      <c r="CR6" s="22">
        <f t="shared" si="10"/>
        <v>59.91</v>
      </c>
      <c r="CS6" s="22">
        <f t="shared" si="10"/>
        <v>59.4</v>
      </c>
      <c r="CT6" s="22">
        <f t="shared" si="10"/>
        <v>59.24</v>
      </c>
      <c r="CU6" s="22">
        <f t="shared" si="10"/>
        <v>58.77</v>
      </c>
      <c r="CV6" s="21" t="str">
        <f>IF(CV7="","",IF(CV7="-","【-】","【"&amp;SUBSTITUTE(TEXT(CV7,"#,##0.00"),"-","△")&amp;"】"))</f>
        <v>【59.81】</v>
      </c>
      <c r="CW6" s="22">
        <f>IF(CW7="",NA(),CW7)</f>
        <v>96.17</v>
      </c>
      <c r="CX6" s="22">
        <f t="shared" ref="CX6:DF6" si="11">IF(CX7="",NA(),CX7)</f>
        <v>96.06</v>
      </c>
      <c r="CY6" s="22">
        <f t="shared" si="11"/>
        <v>96.2</v>
      </c>
      <c r="CZ6" s="22">
        <f t="shared" si="11"/>
        <v>96.45</v>
      </c>
      <c r="DA6" s="22">
        <f t="shared" si="11"/>
        <v>96.84</v>
      </c>
      <c r="DB6" s="22">
        <f t="shared" si="11"/>
        <v>87.08</v>
      </c>
      <c r="DC6" s="22">
        <f t="shared" si="11"/>
        <v>87.26</v>
      </c>
      <c r="DD6" s="22">
        <f t="shared" si="11"/>
        <v>87.57</v>
      </c>
      <c r="DE6" s="22">
        <f t="shared" si="11"/>
        <v>87.26</v>
      </c>
      <c r="DF6" s="22">
        <f t="shared" si="11"/>
        <v>86.95</v>
      </c>
      <c r="DG6" s="21" t="str">
        <f>IF(DG7="","",IF(DG7="-","【-】","【"&amp;SUBSTITUTE(TEXT(DG7,"#,##0.00"),"-","△")&amp;"】"))</f>
        <v>【89.42】</v>
      </c>
      <c r="DH6" s="22">
        <f>IF(DH7="",NA(),DH7)</f>
        <v>42.9</v>
      </c>
      <c r="DI6" s="22">
        <f t="shared" ref="DI6:DQ6" si="12">IF(DI7="",NA(),DI7)</f>
        <v>44.75</v>
      </c>
      <c r="DJ6" s="22">
        <f t="shared" si="12"/>
        <v>46.73</v>
      </c>
      <c r="DK6" s="22">
        <f t="shared" si="12"/>
        <v>46.64</v>
      </c>
      <c r="DL6" s="22">
        <f t="shared" si="12"/>
        <v>47.61</v>
      </c>
      <c r="DM6" s="22">
        <f t="shared" si="12"/>
        <v>48.55</v>
      </c>
      <c r="DN6" s="22">
        <f t="shared" si="12"/>
        <v>49.2</v>
      </c>
      <c r="DO6" s="22">
        <f t="shared" si="12"/>
        <v>50.01</v>
      </c>
      <c r="DP6" s="22">
        <f t="shared" si="12"/>
        <v>50.99</v>
      </c>
      <c r="DQ6" s="22">
        <f t="shared" si="12"/>
        <v>51.79</v>
      </c>
      <c r="DR6" s="21" t="str">
        <f>IF(DR7="","",IF(DR7="-","【-】","【"&amp;SUBSTITUTE(TEXT(DR7,"#,##0.00"),"-","△")&amp;"】"))</f>
        <v>【52.02】</v>
      </c>
      <c r="DS6" s="21">
        <f>IF(DS7="",NA(),DS7)</f>
        <v>0</v>
      </c>
      <c r="DT6" s="22">
        <f t="shared" ref="DT6:EB6" si="13">IF(DT7="",NA(),DT7)</f>
        <v>11.84</v>
      </c>
      <c r="DU6" s="22">
        <f t="shared" si="13"/>
        <v>14.42</v>
      </c>
      <c r="DV6" s="22">
        <f t="shared" si="13"/>
        <v>16.11</v>
      </c>
      <c r="DW6" s="22">
        <f t="shared" si="13"/>
        <v>18.809999999999999</v>
      </c>
      <c r="DX6" s="22">
        <f t="shared" si="13"/>
        <v>17.11</v>
      </c>
      <c r="DY6" s="22">
        <f t="shared" si="13"/>
        <v>18.329999999999998</v>
      </c>
      <c r="DZ6" s="22">
        <f t="shared" si="13"/>
        <v>20.27</v>
      </c>
      <c r="EA6" s="22">
        <f t="shared" si="13"/>
        <v>21.69</v>
      </c>
      <c r="EB6" s="22">
        <f t="shared" si="13"/>
        <v>23.19</v>
      </c>
      <c r="EC6" s="21" t="str">
        <f>IF(EC7="","",IF(EC7="-","【-】","【"&amp;SUBSTITUTE(TEXT(EC7,"#,##0.00"),"-","△")&amp;"】"))</f>
        <v>【25.37】</v>
      </c>
      <c r="ED6" s="21">
        <f>IF(ED7="",NA(),ED7)</f>
        <v>0</v>
      </c>
      <c r="EE6" s="22">
        <f t="shared" ref="EE6:EM6" si="14">IF(EE7="",NA(),EE7)</f>
        <v>0.06</v>
      </c>
      <c r="EF6" s="21">
        <f t="shared" si="14"/>
        <v>0</v>
      </c>
      <c r="EG6" s="22">
        <f t="shared" si="14"/>
        <v>0.71</v>
      </c>
      <c r="EH6" s="22">
        <f t="shared" si="14"/>
        <v>0.79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472123</v>
      </c>
      <c r="D7" s="24">
        <v>46</v>
      </c>
      <c r="E7" s="24">
        <v>1</v>
      </c>
      <c r="F7" s="24">
        <v>0</v>
      </c>
      <c r="G7" s="24">
        <v>1</v>
      </c>
      <c r="H7" s="24" t="s">
        <v>93</v>
      </c>
      <c r="I7" s="24" t="s">
        <v>94</v>
      </c>
      <c r="J7" s="24" t="s">
        <v>95</v>
      </c>
      <c r="K7" s="24" t="s">
        <v>96</v>
      </c>
      <c r="L7" s="24" t="s">
        <v>97</v>
      </c>
      <c r="M7" s="24" t="s">
        <v>98</v>
      </c>
      <c r="N7" s="25" t="s">
        <v>99</v>
      </c>
      <c r="O7" s="25">
        <v>91.88</v>
      </c>
      <c r="P7" s="25">
        <v>100</v>
      </c>
      <c r="Q7" s="25">
        <v>3762</v>
      </c>
      <c r="R7" s="25">
        <v>66101</v>
      </c>
      <c r="S7" s="25">
        <v>19.329999999999998</v>
      </c>
      <c r="T7" s="25">
        <v>3419.61</v>
      </c>
      <c r="U7" s="25">
        <v>65719</v>
      </c>
      <c r="V7" s="25">
        <v>19.329999999999998</v>
      </c>
      <c r="W7" s="25">
        <v>3399.84</v>
      </c>
      <c r="X7" s="25">
        <v>120.76</v>
      </c>
      <c r="Y7" s="25">
        <v>117.84</v>
      </c>
      <c r="Z7" s="25">
        <v>120.08</v>
      </c>
      <c r="AA7" s="25">
        <v>120.02</v>
      </c>
      <c r="AB7" s="25">
        <v>119.66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556.47</v>
      </c>
      <c r="AU7" s="25">
        <v>543.97</v>
      </c>
      <c r="AV7" s="25">
        <v>483.04</v>
      </c>
      <c r="AW7" s="25">
        <v>512.63</v>
      </c>
      <c r="AX7" s="25">
        <v>469.18</v>
      </c>
      <c r="AY7" s="25">
        <v>360.86</v>
      </c>
      <c r="AZ7" s="25">
        <v>350.79</v>
      </c>
      <c r="BA7" s="25">
        <v>354.57</v>
      </c>
      <c r="BB7" s="25">
        <v>357.74</v>
      </c>
      <c r="BC7" s="25">
        <v>344.88</v>
      </c>
      <c r="BD7" s="25">
        <v>243.36</v>
      </c>
      <c r="BE7" s="25">
        <v>64.37</v>
      </c>
      <c r="BF7" s="25">
        <v>57.79</v>
      </c>
      <c r="BG7" s="25">
        <v>47.95</v>
      </c>
      <c r="BH7" s="25">
        <v>41.15</v>
      </c>
      <c r="BI7" s="25">
        <v>33.549999999999997</v>
      </c>
      <c r="BJ7" s="25">
        <v>309.27999999999997</v>
      </c>
      <c r="BK7" s="25">
        <v>322.92</v>
      </c>
      <c r="BL7" s="25">
        <v>303.45999999999998</v>
      </c>
      <c r="BM7" s="25">
        <v>307.27999999999997</v>
      </c>
      <c r="BN7" s="25">
        <v>304.02</v>
      </c>
      <c r="BO7" s="25">
        <v>265.93</v>
      </c>
      <c r="BP7" s="25">
        <v>118.62</v>
      </c>
      <c r="BQ7" s="25">
        <v>110.84</v>
      </c>
      <c r="BR7" s="25">
        <v>118.05</v>
      </c>
      <c r="BS7" s="25">
        <v>117.83</v>
      </c>
      <c r="BT7" s="25">
        <v>117.57</v>
      </c>
      <c r="BU7" s="25">
        <v>103.32</v>
      </c>
      <c r="BV7" s="25">
        <v>100.85</v>
      </c>
      <c r="BW7" s="25">
        <v>103.79</v>
      </c>
      <c r="BX7" s="25">
        <v>98.3</v>
      </c>
      <c r="BY7" s="25">
        <v>98.89</v>
      </c>
      <c r="BZ7" s="25">
        <v>97.82</v>
      </c>
      <c r="CA7" s="25">
        <v>180.03</v>
      </c>
      <c r="CB7" s="25">
        <v>184.17</v>
      </c>
      <c r="CC7" s="25">
        <v>179.72</v>
      </c>
      <c r="CD7" s="25">
        <v>180.67</v>
      </c>
      <c r="CE7" s="25">
        <v>182.04</v>
      </c>
      <c r="CF7" s="25">
        <v>168.56</v>
      </c>
      <c r="CG7" s="25">
        <v>167.1</v>
      </c>
      <c r="CH7" s="25">
        <v>167.86</v>
      </c>
      <c r="CI7" s="25">
        <v>173.68</v>
      </c>
      <c r="CJ7" s="25">
        <v>174.52</v>
      </c>
      <c r="CK7" s="25">
        <v>177.56</v>
      </c>
      <c r="CL7" s="25">
        <v>75.19</v>
      </c>
      <c r="CM7" s="25">
        <v>73.37</v>
      </c>
      <c r="CN7" s="25">
        <v>73.819999999999993</v>
      </c>
      <c r="CO7" s="25">
        <v>72.67</v>
      </c>
      <c r="CP7" s="25">
        <v>72.930000000000007</v>
      </c>
      <c r="CQ7" s="25">
        <v>59.51</v>
      </c>
      <c r="CR7" s="25">
        <v>59.91</v>
      </c>
      <c r="CS7" s="25">
        <v>59.4</v>
      </c>
      <c r="CT7" s="25">
        <v>59.24</v>
      </c>
      <c r="CU7" s="25">
        <v>58.77</v>
      </c>
      <c r="CV7" s="25">
        <v>59.81</v>
      </c>
      <c r="CW7" s="25">
        <v>96.17</v>
      </c>
      <c r="CX7" s="25">
        <v>96.06</v>
      </c>
      <c r="CY7" s="25">
        <v>96.2</v>
      </c>
      <c r="CZ7" s="25">
        <v>96.45</v>
      </c>
      <c r="DA7" s="25">
        <v>96.84</v>
      </c>
      <c r="DB7" s="25">
        <v>87.08</v>
      </c>
      <c r="DC7" s="25">
        <v>87.26</v>
      </c>
      <c r="DD7" s="25">
        <v>87.57</v>
      </c>
      <c r="DE7" s="25">
        <v>87.26</v>
      </c>
      <c r="DF7" s="25">
        <v>86.95</v>
      </c>
      <c r="DG7" s="25">
        <v>89.42</v>
      </c>
      <c r="DH7" s="25">
        <v>42.9</v>
      </c>
      <c r="DI7" s="25">
        <v>44.75</v>
      </c>
      <c r="DJ7" s="25">
        <v>46.73</v>
      </c>
      <c r="DK7" s="25">
        <v>46.64</v>
      </c>
      <c r="DL7" s="25">
        <v>47.61</v>
      </c>
      <c r="DM7" s="25">
        <v>48.55</v>
      </c>
      <c r="DN7" s="25">
        <v>49.2</v>
      </c>
      <c r="DO7" s="25">
        <v>50.01</v>
      </c>
      <c r="DP7" s="25">
        <v>50.99</v>
      </c>
      <c r="DQ7" s="25">
        <v>51.79</v>
      </c>
      <c r="DR7" s="25">
        <v>52.02</v>
      </c>
      <c r="DS7" s="25">
        <v>0</v>
      </c>
      <c r="DT7" s="25">
        <v>11.84</v>
      </c>
      <c r="DU7" s="25">
        <v>14.42</v>
      </c>
      <c r="DV7" s="25">
        <v>16.11</v>
      </c>
      <c r="DW7" s="25">
        <v>18.809999999999999</v>
      </c>
      <c r="DX7" s="25">
        <v>17.11</v>
      </c>
      <c r="DY7" s="25">
        <v>18.329999999999998</v>
      </c>
      <c r="DZ7" s="25">
        <v>20.27</v>
      </c>
      <c r="EA7" s="25">
        <v>21.69</v>
      </c>
      <c r="EB7" s="25">
        <v>23.19</v>
      </c>
      <c r="EC7" s="25">
        <v>25.37</v>
      </c>
      <c r="ED7" s="25">
        <v>0</v>
      </c>
      <c r="EE7" s="25">
        <v>0.06</v>
      </c>
      <c r="EF7" s="25">
        <v>0</v>
      </c>
      <c r="EG7" s="25">
        <v>0.71</v>
      </c>
      <c r="EH7" s="25">
        <v>0.79</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tomilg1229</cp:lastModifiedBy>
  <cp:lastPrinted>2025-01-31T04:27:47Z</cp:lastPrinted>
  <dcterms:created xsi:type="dcterms:W3CDTF">2025-01-24T06:56:44Z</dcterms:created>
  <dcterms:modified xsi:type="dcterms:W3CDTF">2025-01-31T04:27:50Z</dcterms:modified>
  <cp:category/>
</cp:coreProperties>
</file>